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odel Portfolios\Model Portfolio Weights\Low Cost Models\"/>
    </mc:Choice>
  </mc:AlternateContent>
  <xr:revisionPtr revIDLastSave="0" documentId="13_ncr:1_{AFEEBFCD-9EBE-40E1-BC53-4A81E2017E3C}" xr6:coauthVersionLast="47" xr6:coauthVersionMax="47" xr10:uidLastSave="{00000000-0000-0000-0000-000000000000}"/>
  <bookViews>
    <workbookView xWindow="46230" yWindow="6600" windowWidth="32325" windowHeight="19200" xr2:uid="{00000000-000D-0000-FFFF-FFFF00000000}"/>
  </bookViews>
  <sheets>
    <sheet name="Primary Model" sheetId="14" r:id="rId1"/>
    <sheet name="CFS FW" sheetId="13" r:id="rId2"/>
    <sheet name="Investment Exchange" sheetId="3" r:id="rId3"/>
    <sheet name="OnePath" sheetId="6" state="hidden" r:id="rId4"/>
    <sheet name="CFS FC " sheetId="11" r:id="rId5"/>
    <sheet name="MLC Navigator" sheetId="12" r:id="rId6"/>
    <sheet name="IOOF Annex" sheetId="9" r:id="rId7"/>
    <sheet name="Macquarie Mentor" sheetId="10" r:id="rId8"/>
    <sheet name="Platform Availability" sheetId="2" state="hidden" r:id="rId9"/>
  </sheets>
  <definedNames>
    <definedName name="_xlnm.Print_Area" localSheetId="2">'Investment Exchange'!#REF!</definedName>
    <definedName name="_xlnm.Print_Area" localSheetId="6">'IOOF Annex'!#REF!</definedName>
    <definedName name="_xlnm.Print_Area" localSheetId="0">'Primary Model'!$A$4:$O$32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4" i="13" l="1"/>
  <c r="M30" i="14" l="1"/>
  <c r="L30" i="14"/>
  <c r="K30" i="14"/>
  <c r="J30" i="14"/>
  <c r="I30" i="14"/>
  <c r="H30" i="14"/>
  <c r="M26" i="14"/>
  <c r="L26" i="14"/>
  <c r="K26" i="14"/>
  <c r="J26" i="14"/>
  <c r="I26" i="14"/>
  <c r="H26" i="14"/>
  <c r="M22" i="14"/>
  <c r="L22" i="14"/>
  <c r="K22" i="14"/>
  <c r="K4" i="14" s="1"/>
  <c r="J22" i="14"/>
  <c r="J4" i="14" s="1"/>
  <c r="I22" i="14"/>
  <c r="H22" i="14"/>
  <c r="M19" i="14"/>
  <c r="L19" i="14"/>
  <c r="K19" i="14"/>
  <c r="J19" i="14"/>
  <c r="I19" i="14"/>
  <c r="H19" i="14"/>
  <c r="M16" i="14"/>
  <c r="L16" i="14"/>
  <c r="K16" i="14"/>
  <c r="J16" i="14"/>
  <c r="I16" i="14"/>
  <c r="H16" i="14"/>
  <c r="M11" i="14"/>
  <c r="M35" i="14" s="1"/>
  <c r="L11" i="14"/>
  <c r="L37" i="14" s="1"/>
  <c r="K11" i="14"/>
  <c r="K37" i="14" s="1"/>
  <c r="K35" i="14" s="1"/>
  <c r="J11" i="14"/>
  <c r="J35" i="14" s="1"/>
  <c r="I11" i="14"/>
  <c r="I34" i="14" s="1"/>
  <c r="H11" i="14"/>
  <c r="H37" i="14" s="1"/>
  <c r="M6" i="14"/>
  <c r="L6" i="14"/>
  <c r="K6" i="14"/>
  <c r="J6" i="14"/>
  <c r="I6" i="14"/>
  <c r="H6" i="14"/>
  <c r="M4" i="14"/>
  <c r="L4" i="14"/>
  <c r="I4" i="14"/>
  <c r="H4" i="14"/>
  <c r="K3" i="14"/>
  <c r="J3" i="14"/>
  <c r="D5" i="13"/>
  <c r="E5" i="13"/>
  <c r="F5" i="13"/>
  <c r="G5" i="13"/>
  <c r="H5" i="13"/>
  <c r="I5" i="13"/>
  <c r="D10" i="13"/>
  <c r="E10" i="13"/>
  <c r="F10" i="13"/>
  <c r="G10" i="13"/>
  <c r="H10" i="13"/>
  <c r="I10" i="13"/>
  <c r="D14" i="13"/>
  <c r="E14" i="13"/>
  <c r="F14" i="13"/>
  <c r="G14" i="13"/>
  <c r="H14" i="13"/>
  <c r="I14" i="13"/>
  <c r="D17" i="13"/>
  <c r="E17" i="13"/>
  <c r="F17" i="13"/>
  <c r="G17" i="13"/>
  <c r="H17" i="13"/>
  <c r="I17" i="13"/>
  <c r="D20" i="13"/>
  <c r="E20" i="13"/>
  <c r="F20" i="13"/>
  <c r="G20" i="13"/>
  <c r="H20" i="13"/>
  <c r="I20" i="13"/>
  <c r="E24" i="13"/>
  <c r="F24" i="13"/>
  <c r="G24" i="13"/>
  <c r="H24" i="13"/>
  <c r="I24" i="13"/>
  <c r="D28" i="13"/>
  <c r="E28" i="13"/>
  <c r="F28" i="13"/>
  <c r="G28" i="13"/>
  <c r="H28" i="13"/>
  <c r="I28" i="13"/>
  <c r="H32" i="13" l="1"/>
  <c r="D32" i="13"/>
  <c r="E32" i="13"/>
  <c r="G32" i="13"/>
  <c r="I32" i="13"/>
  <c r="F32" i="13"/>
  <c r="I3" i="13"/>
  <c r="E3" i="13"/>
  <c r="F3" i="13"/>
  <c r="G3" i="13"/>
  <c r="G2" i="13"/>
  <c r="F2" i="13"/>
  <c r="I2" i="13"/>
  <c r="E2" i="13"/>
  <c r="H3" i="13"/>
  <c r="D3" i="13"/>
  <c r="H2" i="13"/>
  <c r="D2" i="13"/>
  <c r="M34" i="14"/>
  <c r="I37" i="14"/>
  <c r="M37" i="14"/>
  <c r="H3" i="14"/>
  <c r="L3" i="14"/>
  <c r="J34" i="14"/>
  <c r="H35" i="14"/>
  <c r="L35" i="14"/>
  <c r="J37" i="14"/>
  <c r="I3" i="14"/>
  <c r="M3" i="14"/>
  <c r="K34" i="14"/>
  <c r="I35" i="14"/>
  <c r="H34" i="14"/>
  <c r="L34" i="14"/>
  <c r="D5" i="12"/>
  <c r="E5" i="12"/>
  <c r="F5" i="12"/>
  <c r="G5" i="12"/>
  <c r="H5" i="12"/>
  <c r="I5" i="12"/>
  <c r="D10" i="12"/>
  <c r="D33" i="12" s="1"/>
  <c r="E10" i="12"/>
  <c r="E33" i="12" s="1"/>
  <c r="F10" i="12"/>
  <c r="G10" i="12"/>
  <c r="G33" i="12" s="1"/>
  <c r="H10" i="12"/>
  <c r="H33" i="12" s="1"/>
  <c r="I10" i="12"/>
  <c r="D15" i="12"/>
  <c r="E15" i="12"/>
  <c r="F15" i="12"/>
  <c r="G15" i="12"/>
  <c r="H15" i="12"/>
  <c r="I15" i="12"/>
  <c r="D18" i="12"/>
  <c r="E18" i="12"/>
  <c r="F18" i="12"/>
  <c r="G18" i="12"/>
  <c r="H18" i="12"/>
  <c r="I18" i="12"/>
  <c r="D21" i="12"/>
  <c r="E21" i="12"/>
  <c r="F21" i="12"/>
  <c r="G21" i="12"/>
  <c r="H21" i="12"/>
  <c r="I21" i="12"/>
  <c r="D25" i="12"/>
  <c r="E25" i="12"/>
  <c r="F25" i="12"/>
  <c r="G25" i="12"/>
  <c r="H25" i="12"/>
  <c r="I25" i="12"/>
  <c r="D29" i="12"/>
  <c r="E29" i="12"/>
  <c r="F29" i="12"/>
  <c r="G29" i="12"/>
  <c r="H29" i="12"/>
  <c r="I29" i="12"/>
  <c r="I33" i="12" l="1"/>
  <c r="F33" i="12"/>
  <c r="E3" i="12"/>
  <c r="I3" i="12"/>
  <c r="H3" i="12"/>
  <c r="D3" i="12"/>
  <c r="H2" i="12"/>
  <c r="D2" i="12"/>
  <c r="G3" i="12"/>
  <c r="G2" i="12"/>
  <c r="F3" i="12"/>
  <c r="F2" i="12"/>
  <c r="I2" i="12"/>
  <c r="E2" i="12"/>
  <c r="I28" i="9"/>
  <c r="H28" i="9"/>
  <c r="G28" i="9"/>
  <c r="F28" i="9"/>
  <c r="E28" i="9"/>
  <c r="D28" i="9"/>
  <c r="I24" i="9"/>
  <c r="H24" i="9"/>
  <c r="G24" i="9"/>
  <c r="F24" i="9"/>
  <c r="E24" i="9"/>
  <c r="D24" i="9"/>
  <c r="I20" i="9"/>
  <c r="H20" i="9"/>
  <c r="G20" i="9"/>
  <c r="F20" i="9"/>
  <c r="E20" i="9"/>
  <c r="D20" i="9"/>
  <c r="I17" i="9"/>
  <c r="H17" i="9"/>
  <c r="G17" i="9"/>
  <c r="F17" i="9"/>
  <c r="E17" i="9"/>
  <c r="D17" i="9"/>
  <c r="I14" i="9"/>
  <c r="H14" i="9"/>
  <c r="G14" i="9"/>
  <c r="F14" i="9"/>
  <c r="E14" i="9"/>
  <c r="D14" i="9"/>
  <c r="I10" i="9"/>
  <c r="I32" i="9" s="1"/>
  <c r="H10" i="9"/>
  <c r="H32" i="9" s="1"/>
  <c r="G10" i="9"/>
  <c r="G32" i="9" s="1"/>
  <c r="F10" i="9"/>
  <c r="F32" i="9" s="1"/>
  <c r="E10" i="9"/>
  <c r="E32" i="9" s="1"/>
  <c r="D10" i="9"/>
  <c r="D32" i="9" s="1"/>
  <c r="I5" i="9"/>
  <c r="H5" i="9"/>
  <c r="G5" i="9"/>
  <c r="F5" i="9"/>
  <c r="E5" i="9"/>
  <c r="D5" i="9"/>
  <c r="I3" i="9" l="1"/>
  <c r="F2" i="9"/>
  <c r="H2" i="9"/>
  <c r="F3" i="9"/>
  <c r="D3" i="9"/>
  <c r="H3" i="9"/>
  <c r="G2" i="9"/>
  <c r="E2" i="9"/>
  <c r="I2" i="9"/>
  <c r="G3" i="9"/>
  <c r="E3" i="9"/>
  <c r="D2" i="9"/>
  <c r="I28" i="3"/>
  <c r="H28" i="3"/>
  <c r="G28" i="3"/>
  <c r="F28" i="3"/>
  <c r="E28" i="3"/>
  <c r="D28" i="3"/>
  <c r="D3" i="3" s="1"/>
  <c r="I24" i="3"/>
  <c r="H24" i="3"/>
  <c r="G24" i="3"/>
  <c r="F24" i="3"/>
  <c r="E24" i="3"/>
  <c r="D24" i="3"/>
  <c r="I20" i="3"/>
  <c r="H20" i="3"/>
  <c r="G20" i="3"/>
  <c r="F20" i="3"/>
  <c r="E20" i="3"/>
  <c r="D20" i="3"/>
  <c r="I17" i="3"/>
  <c r="H17" i="3"/>
  <c r="G17" i="3"/>
  <c r="F17" i="3"/>
  <c r="E17" i="3"/>
  <c r="D17" i="3"/>
  <c r="I14" i="3"/>
  <c r="H14" i="3"/>
  <c r="G14" i="3"/>
  <c r="F14" i="3"/>
  <c r="E14" i="3"/>
  <c r="D14" i="3"/>
  <c r="I10" i="3"/>
  <c r="H10" i="3"/>
  <c r="H32" i="3" s="1"/>
  <c r="G10" i="3"/>
  <c r="G32" i="3" s="1"/>
  <c r="F10" i="3"/>
  <c r="E10" i="3"/>
  <c r="E32" i="3" s="1"/>
  <c r="D10" i="3"/>
  <c r="D32" i="3" s="1"/>
  <c r="I5" i="3"/>
  <c r="H5" i="3"/>
  <c r="G5" i="3"/>
  <c r="F5" i="3"/>
  <c r="E5" i="3"/>
  <c r="D5" i="3"/>
  <c r="I32" i="3" l="1"/>
  <c r="G3" i="3"/>
  <c r="F32" i="3"/>
  <c r="G2" i="3"/>
  <c r="F3" i="3"/>
  <c r="I3" i="3"/>
  <c r="E3" i="3"/>
  <c r="H3" i="3"/>
  <c r="F2" i="3"/>
  <c r="E2" i="3"/>
  <c r="I2" i="3"/>
  <c r="D2" i="3"/>
  <c r="H2" i="3"/>
  <c r="I41" i="6" l="1"/>
  <c r="H41" i="6"/>
  <c r="D41" i="6"/>
  <c r="I40" i="6"/>
  <c r="H40" i="6"/>
  <c r="E40" i="6"/>
  <c r="D40" i="6"/>
  <c r="I39" i="6"/>
  <c r="H39" i="6"/>
  <c r="E36" i="6"/>
  <c r="D36" i="6"/>
  <c r="E35" i="6"/>
  <c r="D35" i="6"/>
  <c r="E31" i="6"/>
  <c r="D31" i="6"/>
  <c r="E30" i="6"/>
  <c r="D30" i="6"/>
  <c r="E29" i="6"/>
  <c r="D29" i="6"/>
  <c r="M28" i="6"/>
  <c r="L28" i="6"/>
  <c r="K28" i="6"/>
  <c r="J28" i="6"/>
  <c r="I28" i="6"/>
  <c r="H28" i="6"/>
  <c r="E15" i="6"/>
  <c r="D15" i="6"/>
  <c r="E4" i="6"/>
  <c r="D4" i="6"/>
</calcChain>
</file>

<file path=xl/sharedStrings.xml><?xml version="1.0" encoding="utf-8"?>
<sst xmlns="http://schemas.openxmlformats.org/spreadsheetml/2006/main" count="637" uniqueCount="219">
  <si>
    <t>Product</t>
  </si>
  <si>
    <t>Code</t>
  </si>
  <si>
    <t>MER</t>
  </si>
  <si>
    <t>Performance Fee</t>
  </si>
  <si>
    <t>G15</t>
  </si>
  <si>
    <t>G30</t>
  </si>
  <si>
    <t>G50</t>
  </si>
  <si>
    <t>G70</t>
  </si>
  <si>
    <t>G85</t>
  </si>
  <si>
    <t>G95</t>
  </si>
  <si>
    <t xml:space="preserve">  Australian Shares </t>
  </si>
  <si>
    <t>Backup Managers</t>
  </si>
  <si>
    <t>AB Managed Volatility Equities Fund</t>
  </si>
  <si>
    <t>ACM0006AU</t>
  </si>
  <si>
    <t>State Street Australian Equity</t>
  </si>
  <si>
    <t>SST0048AU</t>
  </si>
  <si>
    <t>SPDR S&amp;P/ASX 200 ETF</t>
  </si>
  <si>
    <t>STW</t>
  </si>
  <si>
    <t>Firetrail Australian High Conviction Fund - Class A</t>
  </si>
  <si>
    <t>WHT3810AU</t>
  </si>
  <si>
    <t>Lazard Select Aust Equity Fund</t>
  </si>
  <si>
    <t>LAZ0013AU</t>
  </si>
  <si>
    <t>Investors Mutual Australian Smaller Companies Fund</t>
  </si>
  <si>
    <t>IML0001AU</t>
  </si>
  <si>
    <t>Spheria Australian Smaller Companies Fund</t>
  </si>
  <si>
    <t>WHT0008AU</t>
  </si>
  <si>
    <t xml:space="preserve">  International Shares </t>
  </si>
  <si>
    <t>Antipodes Global Fund</t>
  </si>
  <si>
    <t>IOF0045AU</t>
  </si>
  <si>
    <t>Platinum International Fund</t>
  </si>
  <si>
    <t>PLA0002AU</t>
  </si>
  <si>
    <t>State Street Global Equity Fund</t>
  </si>
  <si>
    <t>SST0050AU</t>
  </si>
  <si>
    <t>AB Global Equities Fund</t>
  </si>
  <si>
    <t>ACM0009AU</t>
  </si>
  <si>
    <t>Magellan Global Fund (Hedged)</t>
  </si>
  <si>
    <t>MGE0007AU</t>
  </si>
  <si>
    <t>Capital Group New Perspectives Fund (Hedged)</t>
  </si>
  <si>
    <t>CIM0008AU</t>
  </si>
  <si>
    <t>Vanguard MSCI International Small Companies Index ETF</t>
  </si>
  <si>
    <t>VISM</t>
  </si>
  <si>
    <t>Vanguard International Small Companies Fund</t>
  </si>
  <si>
    <t>VAN0021AU</t>
  </si>
  <si>
    <t>  Aus REITs and Infra</t>
  </si>
  <si>
    <t>Vanguard Australian Property Securities Index ETF</t>
  </si>
  <si>
    <t>VAP</t>
  </si>
  <si>
    <t>Vanguard Property Securities Index Fund</t>
  </si>
  <si>
    <t>VAN0004AU</t>
  </si>
  <si>
    <t xml:space="preserve">  Global REITs</t>
  </si>
  <si>
    <t>Vanguard International Property Securities Index Fund (Hedged)</t>
  </si>
  <si>
    <t>VAN0019AU</t>
  </si>
  <si>
    <t>Global Infra</t>
  </si>
  <si>
    <t>CFS Global Listed Infrastructure Securities — Class A</t>
  </si>
  <si>
    <t>FSF1241AU</t>
  </si>
  <si>
    <t>Magellan Infrastructure Fund</t>
  </si>
  <si>
    <t>MGE0002AU</t>
  </si>
  <si>
    <t xml:space="preserve">  Diversified Alternatives</t>
  </si>
  <si>
    <t>Partners Group Global Multi-Asset Fund</t>
  </si>
  <si>
    <t>ETL0431AU</t>
  </si>
  <si>
    <t>Underlying</t>
  </si>
  <si>
    <t>Firetrail Absolute Return Fund - Class A</t>
  </si>
  <si>
    <t>WHT5134AU</t>
  </si>
  <si>
    <t>CFM Institutional Systematic Diversified Trust A</t>
  </si>
  <si>
    <t>PIM0034AU</t>
  </si>
  <si>
    <t>INVESCO Wholesale Global Targeted Returns Fund — Class A</t>
  </si>
  <si>
    <t>GTU0109AU</t>
  </si>
  <si>
    <t xml:space="preserve">  Australian Bonds</t>
  </si>
  <si>
    <t>Janus Henderson Tactical Income Fund</t>
  </si>
  <si>
    <t>IOF0145AU</t>
  </si>
  <si>
    <t>Macquarie Income Opportunities Fund</t>
  </si>
  <si>
    <t>MAQ0277AU</t>
  </si>
  <si>
    <t>Legg Mason Western Asset Australian Bond Fund — Class A</t>
  </si>
  <si>
    <t>SSB0122AU</t>
  </si>
  <si>
    <t xml:space="preserve">  International Bonds</t>
  </si>
  <si>
    <t>Bentham Global Income Fund</t>
  </si>
  <si>
    <t>CSA0038AU</t>
  </si>
  <si>
    <t>PIMCO Global Bond Fund — Wholesale Class</t>
  </si>
  <si>
    <t>ETL0018AU</t>
  </si>
  <si>
    <t xml:space="preserve">  Cash</t>
  </si>
  <si>
    <t>Pendal Enhanced Cash Fund</t>
  </si>
  <si>
    <t>WFS0377AU</t>
  </si>
  <si>
    <t>Cash Management Trust</t>
  </si>
  <si>
    <t>Janus Henderson Cash Enhanced Fund</t>
  </si>
  <si>
    <t>IOF0047AU</t>
  </si>
  <si>
    <t>Kapstream Absolute Return Income Fund</t>
  </si>
  <si>
    <t>HOW0052AU</t>
  </si>
  <si>
    <t>Janus Henderson Australian Fixed Interest Fund</t>
  </si>
  <si>
    <t>IOF0046AU</t>
  </si>
  <si>
    <t>Perpetual Wholesale Diversified Income Fund</t>
  </si>
  <si>
    <t>PER0260AU</t>
  </si>
  <si>
    <t>JPMorgan Global Strategic Bond Fund</t>
  </si>
  <si>
    <t>PER0727AU</t>
  </si>
  <si>
    <t>Colchester Global Government Bond Fund</t>
  </si>
  <si>
    <t>ETL5525AU</t>
  </si>
  <si>
    <t>BetaShares Australian High Interest Cash ETF</t>
  </si>
  <si>
    <t>AAA</t>
  </si>
  <si>
    <t>Resolution Capital Global Property Securities Fund</t>
  </si>
  <si>
    <t>WHT0015AU</t>
  </si>
  <si>
    <t>BT Panorama</t>
  </si>
  <si>
    <t>CFS First Wrap</t>
  </si>
  <si>
    <t>HUB24</t>
  </si>
  <si>
    <t>NetWealth</t>
  </si>
  <si>
    <t>Yes</t>
  </si>
  <si>
    <t>No</t>
  </si>
  <si>
    <t>FSF0905AU</t>
  </si>
  <si>
    <t>Netwealth</t>
  </si>
  <si>
    <t>Kapstream Absolute Return Income</t>
  </si>
  <si>
    <t>Janus Henderson Australian Fxd Intst</t>
  </si>
  <si>
    <t>Janus Henderson Cash Enhanced</t>
  </si>
  <si>
    <t>OnePath</t>
  </si>
  <si>
    <t>ETL0071AU</t>
  </si>
  <si>
    <t>FirstRate Wholesale Saver</t>
  </si>
  <si>
    <t>iShares Australian Equity Index Fund</t>
  </si>
  <si>
    <t>BGL0034AU</t>
  </si>
  <si>
    <t>ICR</t>
  </si>
  <si>
    <t>One Path</t>
  </si>
  <si>
    <t>Pendal Smaller Companies Fund</t>
  </si>
  <si>
    <t>RFA0819AU</t>
  </si>
  <si>
    <t>Magellan Global Fund</t>
  </si>
  <si>
    <t>MGE0001AU</t>
  </si>
  <si>
    <t>Vanguard Wholesale International Shares Index Fund (Hedged)</t>
  </si>
  <si>
    <t>VAN0105AU</t>
  </si>
  <si>
    <t>T. Rowe Price Global Equity Fund</t>
  </si>
  <si>
    <t>OnePath Global Property Securities Index Fund</t>
  </si>
  <si>
    <t>MMF1509AU</t>
  </si>
  <si>
    <t>RARE Infrastructure Value Fund — Hedged</t>
  </si>
  <si>
    <t>TGP0008AU</t>
  </si>
  <si>
    <t>Total Growth Allocation</t>
  </si>
  <si>
    <t>Total Defensive Allocation</t>
  </si>
  <si>
    <t>Strategy</t>
  </si>
  <si>
    <t>APIR/Ticker</t>
  </si>
  <si>
    <t>Defensive</t>
  </si>
  <si>
    <t>Conservative</t>
  </si>
  <si>
    <t>Balanced</t>
  </si>
  <si>
    <t>Growth</t>
  </si>
  <si>
    <t>High Growth</t>
  </si>
  <si>
    <t>High Growth Plus</t>
  </si>
  <si>
    <t>Vanguard MSCI Australian Small Companies Index ETF</t>
  </si>
  <si>
    <t>VSO</t>
  </si>
  <si>
    <t>VAN0002AU</t>
  </si>
  <si>
    <t>Vanguard Australian Shares Index Fund</t>
  </si>
  <si>
    <t>Vanguard Wholesale International Shares Index Fund</t>
  </si>
  <si>
    <t>VAN0003AU</t>
  </si>
  <si>
    <t>iShares Hedged International Equity Index Fund</t>
  </si>
  <si>
    <t>BGL0044AU</t>
  </si>
  <si>
    <t>BetaShares Australian Bank Senior Floating Rate Bond ETF</t>
  </si>
  <si>
    <t>QPON</t>
  </si>
  <si>
    <t>iShares Australian Bond Index Fund</t>
  </si>
  <si>
    <t>BGL0105AU</t>
  </si>
  <si>
    <t>VAN0001AU</t>
  </si>
  <si>
    <t>Vanguard Australian Fixed Interest Index Fund</t>
  </si>
  <si>
    <t>Vanguard International Credit Securities Index Fund (Hedged)</t>
  </si>
  <si>
    <t>VAN0106AU</t>
  </si>
  <si>
    <t>iShares Global Bond Index Fund</t>
  </si>
  <si>
    <t>BGL0008AU</t>
  </si>
  <si>
    <t>Vanguard International Credit Securities (Hedged) ETF</t>
  </si>
  <si>
    <t>VCF</t>
  </si>
  <si>
    <t>Term Deposits or Cash</t>
  </si>
  <si>
    <t>Vanguard International Credit Securities Index (Hedged) ETF</t>
  </si>
  <si>
    <t>Vanguard International Fixed Interest Index Fund (Hedged)</t>
  </si>
  <si>
    <t>VAN0103AU</t>
  </si>
  <si>
    <t>Orange shading denotes that the this Fund/ETF is a platform specific substitute as the primary model portfolio Fund/ETF is unavailable on this platform menu.</t>
  </si>
  <si>
    <t>Due to the limited investment menu available on the Mentor platform it has not been possible to replicate the Centrepoint Research Investment Philosopy by constructing a low-cost portfolio using single sector Funds. It is therefore recommended to use one of the diversified index multi-sector products on the Mentor menu which is approved on the Centrepoint APL, as detailed below. *</t>
  </si>
  <si>
    <t>Centrepoint APL Status</t>
  </si>
  <si>
    <t>APIR</t>
  </si>
  <si>
    <t>Product Name</t>
  </si>
  <si>
    <t>Multi-Sector Profile</t>
  </si>
  <si>
    <t>Recommended</t>
  </si>
  <si>
    <t>VAN0109AU</t>
  </si>
  <si>
    <t xml:space="preserve">Vanguard Conservative Index Fund </t>
  </si>
  <si>
    <t>Moderate</t>
  </si>
  <si>
    <t>VAN0108AU</t>
  </si>
  <si>
    <t xml:space="preserve">Vanguard Balanced Index Fund </t>
  </si>
  <si>
    <t>VAN0110AU</t>
  </si>
  <si>
    <t>Vanguard Growth Index Fund</t>
  </si>
  <si>
    <t>VAN0111AU</t>
  </si>
  <si>
    <t>Vanguard High Growth Index Fund</t>
  </si>
  <si>
    <t>Due to the limited investment menu available on the FirstChoice platform it has not been possible to replicate the Centrepoint Research Investment Philosopy by constructing a low-cost portfolio using single sector Funds. It is therefore recommended to use one of the diversified index multi-sector products on the FirstChoice menu which is approved on the Centrepoint APL, as detailed below. *</t>
  </si>
  <si>
    <t>Multi-Sector Risk Profile</t>
  </si>
  <si>
    <t>Approved</t>
  </si>
  <si>
    <t>FSF1416AU</t>
  </si>
  <si>
    <t>CFS FirstChoice Multi-Index Balanced Fund — Class A</t>
  </si>
  <si>
    <t>FSF1414AU</t>
  </si>
  <si>
    <t>CFS FirstChoice Multi-Index Conservative Fund — Class A</t>
  </si>
  <si>
    <t>FSF1415AU</t>
  </si>
  <si>
    <t>CFS FirstChoice Multi-Index Diversified Fund — Class A</t>
  </si>
  <si>
    <t>FSF6788AU</t>
  </si>
  <si>
    <t>CFS FirstChoice Multi-Index Growth Fund - Class A</t>
  </si>
  <si>
    <t>FSF1616AU</t>
  </si>
  <si>
    <t>CFS FirstChoice Multi-Index High Growth Fund - Class A</t>
  </si>
  <si>
    <t>FSF1760AU</t>
  </si>
  <si>
    <t>CFS FirstChoice Multi-Index Moderate Fund — Class A</t>
  </si>
  <si>
    <t>Balanced/Growth</t>
  </si>
  <si>
    <t>* APL status for Funds current as at 1 March 2019</t>
  </si>
  <si>
    <t xml:space="preserve">iShares Core S&amp;P/ASX 200 ETF </t>
  </si>
  <si>
    <t>IOZ</t>
  </si>
  <si>
    <t>Buy Spread Cost</t>
  </si>
  <si>
    <t>Sell Spread Cost</t>
  </si>
  <si>
    <t>CRED</t>
  </si>
  <si>
    <t>BetaShares Aus Inv Grd Corp Bd ETF</t>
  </si>
  <si>
    <t>IJR</t>
  </si>
  <si>
    <t>iShares S&amp;P Small-Cap ETF</t>
  </si>
  <si>
    <t>Investment Style</t>
  </si>
  <si>
    <t>Aust Large Cap - Broad Cap Passive</t>
  </si>
  <si>
    <t>Aust Small Caps Passive</t>
  </si>
  <si>
    <t>Global Large Cap - Broad Cap Passive</t>
  </si>
  <si>
    <t>Global Large Cap - Broad Cap Passive (H)</t>
  </si>
  <si>
    <t>Global Small Caps Passive</t>
  </si>
  <si>
    <t>A-REITs Passive</t>
  </si>
  <si>
    <t>G-REITs Passive (H)</t>
  </si>
  <si>
    <t>Alternative Income</t>
  </si>
  <si>
    <t>Aust Fixed Income Broad Passive</t>
  </si>
  <si>
    <t xml:space="preserve">Credit Passive </t>
  </si>
  <si>
    <t>Global Fixed Income Broad Passive</t>
  </si>
  <si>
    <t>Strategic Cash</t>
  </si>
  <si>
    <t>Term Deposits or Platform Cash</t>
  </si>
  <si>
    <t>Platform Cash</t>
  </si>
  <si>
    <t>Hedging Ratio</t>
  </si>
  <si>
    <t xml:space="preserve">Investment Sytle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</si>
</sst>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1E1E1E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center" wrapText="1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9" fontId="2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0" fillId="0" borderId="0" xfId="0" applyFont="1" applyFill="1"/>
    <xf numFmtId="10" fontId="0" fillId="0" borderId="0" xfId="0" applyNumberFormat="1" applyFont="1" applyFill="1" applyAlignment="1">
      <alignment horizontal="center"/>
    </xf>
    <xf numFmtId="9" fontId="0" fillId="0" borderId="0" xfId="0" applyNumberFormat="1" applyFont="1" applyFill="1" applyAlignment="1">
      <alignment horizontal="center"/>
    </xf>
    <xf numFmtId="164" fontId="0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/>
    <xf numFmtId="0" fontId="0" fillId="0" borderId="0" xfId="0" applyFill="1"/>
    <xf numFmtId="9" fontId="0" fillId="0" borderId="0" xfId="0" applyNumberFormat="1" applyAlignment="1">
      <alignment horizontal="center"/>
    </xf>
    <xf numFmtId="164" fontId="2" fillId="0" borderId="0" xfId="0" applyNumberFormat="1" applyFont="1" applyFill="1" applyAlignment="1">
      <alignment horizontal="center"/>
    </xf>
    <xf numFmtId="164" fontId="0" fillId="0" borderId="0" xfId="1" applyNumberFormat="1" applyFont="1" applyFill="1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3" borderId="0" xfId="0" applyFont="1" applyFill="1"/>
    <xf numFmtId="0" fontId="0" fillId="0" borderId="0" xfId="0" applyBorder="1"/>
    <xf numFmtId="0" fontId="0" fillId="3" borderId="0" xfId="0" applyFont="1" applyFill="1" applyBorder="1"/>
    <xf numFmtId="0" fontId="0" fillId="4" borderId="0" xfId="0" applyFill="1"/>
    <xf numFmtId="0" fontId="0" fillId="5" borderId="0" xfId="0" applyFill="1"/>
    <xf numFmtId="0" fontId="0" fillId="0" borderId="0" xfId="0" applyAlignment="1">
      <alignment horizontal="center"/>
    </xf>
    <xf numFmtId="0" fontId="0" fillId="6" borderId="0" xfId="0" applyFill="1"/>
    <xf numFmtId="0" fontId="0" fillId="0" borderId="0" xfId="0" applyAlignment="1">
      <alignment wrapText="1"/>
    </xf>
    <xf numFmtId="0" fontId="0" fillId="7" borderId="0" xfId="0" applyFill="1"/>
    <xf numFmtId="0" fontId="0" fillId="0" borderId="0" xfId="0" applyAlignment="1">
      <alignment horizontal="center"/>
    </xf>
    <xf numFmtId="0" fontId="0" fillId="2" borderId="0" xfId="0" applyFill="1"/>
    <xf numFmtId="0" fontId="2" fillId="8" borderId="0" xfId="0" applyFont="1" applyFill="1"/>
    <xf numFmtId="0" fontId="2" fillId="8" borderId="0" xfId="0" applyFont="1" applyFill="1" applyAlignment="1">
      <alignment horizontal="center"/>
    </xf>
    <xf numFmtId="0" fontId="2" fillId="8" borderId="0" xfId="0" applyFont="1" applyFill="1" applyAlignment="1">
      <alignment horizontal="center" wrapText="1"/>
    </xf>
    <xf numFmtId="164" fontId="2" fillId="0" borderId="0" xfId="1" applyNumberFormat="1" applyFont="1" applyFill="1" applyAlignment="1">
      <alignment horizontal="center"/>
    </xf>
    <xf numFmtId="0" fontId="3" fillId="0" borderId="0" xfId="0" applyFont="1"/>
    <xf numFmtId="0" fontId="0" fillId="3" borderId="0" xfId="0" applyFill="1"/>
    <xf numFmtId="164" fontId="0" fillId="6" borderId="0" xfId="1" applyNumberFormat="1" applyFont="1" applyFill="1"/>
    <xf numFmtId="0" fontId="0" fillId="6" borderId="0" xfId="0" applyFill="1" applyAlignment="1">
      <alignment wrapText="1"/>
    </xf>
    <xf numFmtId="164" fontId="2" fillId="2" borderId="0" xfId="1" applyNumberFormat="1" applyFont="1" applyFill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0" fontId="4" fillId="9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10" fontId="0" fillId="0" borderId="0" xfId="1" applyNumberFormat="1" applyFont="1" applyFill="1"/>
    <xf numFmtId="10" fontId="0" fillId="0" borderId="0" xfId="1" applyNumberFormat="1" applyFont="1"/>
    <xf numFmtId="10" fontId="2" fillId="0" borderId="0" xfId="1" applyNumberFormat="1" applyFont="1" applyFill="1"/>
    <xf numFmtId="10" fontId="3" fillId="0" borderId="0" xfId="1" applyNumberFormat="1" applyFont="1"/>
    <xf numFmtId="10" fontId="0" fillId="0" borderId="0" xfId="0" applyNumberFormat="1"/>
    <xf numFmtId="10" fontId="2" fillId="2" borderId="0" xfId="0" applyNumberFormat="1" applyFont="1" applyFill="1"/>
    <xf numFmtId="0" fontId="0" fillId="0" borderId="0" xfId="0" applyAlignment="1">
      <alignment horizontal="center"/>
    </xf>
    <xf numFmtId="164" fontId="0" fillId="0" borderId="0" xfId="1" applyNumberFormat="1" applyFont="1" applyFill="1"/>
    <xf numFmtId="0" fontId="0" fillId="0" borderId="0" xfId="0" applyAlignment="1">
      <alignment horizontal="center"/>
    </xf>
    <xf numFmtId="0" fontId="0" fillId="0" borderId="0" xfId="0"/>
    <xf numFmtId="0" fontId="2" fillId="2" borderId="0" xfId="0" applyFont="1" applyFill="1"/>
    <xf numFmtId="10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2" fillId="8" borderId="0" xfId="0" applyFont="1" applyFill="1" applyAlignment="1">
      <alignment horizontal="center"/>
    </xf>
    <xf numFmtId="10" fontId="0" fillId="0" borderId="0" xfId="1" applyNumberFormat="1" applyFont="1" applyFill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0" xfId="0" applyFont="1" applyFill="1" applyAlignment="1">
      <alignment wrapText="1"/>
    </xf>
    <xf numFmtId="0" fontId="2" fillId="8" borderId="2" xfId="0" applyFont="1" applyFill="1" applyBorder="1" applyAlignment="1">
      <alignment horizontal="center" wrapText="1"/>
    </xf>
    <xf numFmtId="0" fontId="2" fillId="8" borderId="3" xfId="0" applyFont="1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164" fontId="2" fillId="2" borderId="4" xfId="1" applyNumberFormat="1" applyFont="1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164" fontId="0" fillId="0" borderId="4" xfId="1" applyNumberFormat="1" applyFont="1" applyBorder="1" applyAlignment="1">
      <alignment horizontal="center"/>
    </xf>
    <xf numFmtId="0" fontId="2" fillId="10" borderId="0" xfId="0" applyFont="1" applyFill="1"/>
    <xf numFmtId="10" fontId="2" fillId="10" borderId="4" xfId="1" applyNumberFormat="1" applyFont="1" applyFill="1" applyBorder="1" applyAlignment="1">
      <alignment horizontal="center"/>
    </xf>
    <xf numFmtId="10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64" fontId="0" fillId="0" borderId="4" xfId="1" applyNumberFormat="1" applyFont="1" applyFill="1" applyBorder="1" applyAlignment="1">
      <alignment horizontal="center"/>
    </xf>
    <xf numFmtId="10" fontId="0" fillId="0" borderId="2" xfId="1" applyNumberFormat="1" applyFont="1" applyBorder="1" applyAlignment="1">
      <alignment horizontal="center"/>
    </xf>
    <xf numFmtId="164" fontId="0" fillId="0" borderId="4" xfId="1" applyNumberFormat="1" applyFont="1" applyBorder="1"/>
    <xf numFmtId="164" fontId="2" fillId="0" borderId="4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2" xfId="0" applyFont="1" applyFill="1" applyBorder="1"/>
    <xf numFmtId="10" fontId="2" fillId="2" borderId="4" xfId="1" applyNumberFormat="1" applyFont="1" applyFill="1" applyBorder="1" applyAlignment="1">
      <alignment horizontal="center"/>
    </xf>
    <xf numFmtId="10" fontId="2" fillId="2" borderId="5" xfId="1" applyNumberFormat="1" applyFont="1" applyFill="1" applyBorder="1" applyAlignment="1">
      <alignment horizontal="center"/>
    </xf>
    <xf numFmtId="164" fontId="2" fillId="2" borderId="0" xfId="1" applyNumberFormat="1" applyFont="1" applyFill="1"/>
    <xf numFmtId="10" fontId="2" fillId="10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1" defaultTableStyle="TableStyleMedium2" defaultPivotStyle="PivotStyleLight16">
    <tableStyle name="Invisible" pivot="0" table="0" count="0" xr9:uid="{19A99342-D624-47F1-A1E6-A754D92D718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601F5-2498-4FCB-A632-A3DD9FADA039}">
  <sheetPr>
    <tabColor theme="6" tint="-0.499984740745262"/>
    <pageSetUpPr fitToPage="1"/>
  </sheetPr>
  <dimension ref="A1:R37"/>
  <sheetViews>
    <sheetView tabSelected="1" zoomScale="80" zoomScaleNormal="80" workbookViewId="0">
      <pane xSplit="7" ySplit="3" topLeftCell="H7" activePane="bottomRight" state="frozen"/>
      <selection pane="topRight" activeCell="E1" sqref="E1"/>
      <selection pane="bottomLeft" activeCell="A4" sqref="A4"/>
      <selection pane="bottomRight" activeCell="B70" sqref="B70"/>
    </sheetView>
  </sheetViews>
  <sheetFormatPr defaultRowHeight="14.25" x14ac:dyDescent="0.45"/>
  <cols>
    <col min="1" max="1" width="54.33203125" style="54" bestFit="1" customWidth="1"/>
    <col min="2" max="2" width="13.6640625" style="54" customWidth="1"/>
    <col min="3" max="3" width="38.86328125" style="54" bestFit="1" customWidth="1"/>
    <col min="4" max="4" width="14.3984375" style="54" bestFit="1" customWidth="1"/>
    <col min="5" max="5" width="14.1328125" style="54" bestFit="1" customWidth="1"/>
    <col min="6" max="7" width="5.796875" style="54" bestFit="1" customWidth="1"/>
    <col min="8" max="8" width="12.6640625" style="54" customWidth="1"/>
    <col min="9" max="9" width="12.796875" style="54" customWidth="1"/>
    <col min="10" max="12" width="12.6640625" style="54" customWidth="1"/>
    <col min="13" max="13" width="16.3984375" style="54" customWidth="1"/>
    <col min="14" max="14" width="12.3984375" style="54" customWidth="1"/>
    <col min="15" max="15" width="9.06640625" style="54"/>
    <col min="16" max="16" width="23.73046875" style="54" customWidth="1"/>
    <col min="17" max="17" width="11.3984375" style="54" customWidth="1"/>
    <col min="18" max="16384" width="9.06640625" style="54"/>
  </cols>
  <sheetData>
    <row r="1" spans="1:18" ht="14.65" thickBot="1" x14ac:dyDescent="0.5">
      <c r="A1" s="33"/>
      <c r="B1" s="33"/>
      <c r="C1" s="33"/>
      <c r="D1" s="33"/>
      <c r="E1" s="33"/>
      <c r="F1" s="33"/>
      <c r="G1" s="33"/>
      <c r="H1" s="60" t="s">
        <v>4</v>
      </c>
      <c r="I1" s="60" t="s">
        <v>5</v>
      </c>
      <c r="J1" s="60" t="s">
        <v>6</v>
      </c>
      <c r="K1" s="60" t="s">
        <v>7</v>
      </c>
      <c r="L1" s="60" t="s">
        <v>8</v>
      </c>
      <c r="M1" s="60" t="s">
        <v>9</v>
      </c>
    </row>
    <row r="2" spans="1:18" ht="17.649999999999999" customHeight="1" x14ac:dyDescent="0.45">
      <c r="A2" s="33" t="s">
        <v>129</v>
      </c>
      <c r="B2" s="33" t="s">
        <v>130</v>
      </c>
      <c r="C2" s="33" t="s">
        <v>202</v>
      </c>
      <c r="D2" s="61" t="s">
        <v>196</v>
      </c>
      <c r="E2" s="61" t="s">
        <v>197</v>
      </c>
      <c r="F2" s="58" t="s">
        <v>2</v>
      </c>
      <c r="G2" s="62" t="s">
        <v>114</v>
      </c>
      <c r="H2" s="63" t="s">
        <v>131</v>
      </c>
      <c r="I2" s="63" t="s">
        <v>132</v>
      </c>
      <c r="J2" s="63" t="s">
        <v>133</v>
      </c>
      <c r="K2" s="63" t="s">
        <v>134</v>
      </c>
      <c r="L2" s="63" t="s">
        <v>135</v>
      </c>
      <c r="M2" s="63" t="s">
        <v>136</v>
      </c>
    </row>
    <row r="3" spans="1:18" x14ac:dyDescent="0.45">
      <c r="A3" s="55" t="s">
        <v>127</v>
      </c>
      <c r="B3" s="32"/>
      <c r="C3" s="32"/>
      <c r="D3" s="32"/>
      <c r="E3" s="32"/>
      <c r="F3" s="57"/>
      <c r="G3" s="64"/>
      <c r="H3" s="65">
        <f t="shared" ref="H3:M3" si="0">H6+H11+H16+H19</f>
        <v>0.15000000000000002</v>
      </c>
      <c r="I3" s="65">
        <f t="shared" si="0"/>
        <v>0.3</v>
      </c>
      <c r="J3" s="65">
        <f t="shared" si="0"/>
        <v>0.5</v>
      </c>
      <c r="K3" s="65">
        <f t="shared" si="0"/>
        <v>0.70000000000000007</v>
      </c>
      <c r="L3" s="65">
        <f t="shared" si="0"/>
        <v>0.85</v>
      </c>
      <c r="M3" s="65">
        <f t="shared" si="0"/>
        <v>0.95</v>
      </c>
    </row>
    <row r="4" spans="1:18" x14ac:dyDescent="0.45">
      <c r="A4" s="55" t="s">
        <v>128</v>
      </c>
      <c r="B4" s="32"/>
      <c r="C4" s="32"/>
      <c r="D4" s="32"/>
      <c r="E4" s="32"/>
      <c r="F4" s="57"/>
      <c r="G4" s="64"/>
      <c r="H4" s="65">
        <f t="shared" ref="H4:M4" si="1">+H22+H26+H30</f>
        <v>0.85000000000000009</v>
      </c>
      <c r="I4" s="65">
        <f t="shared" si="1"/>
        <v>0.7</v>
      </c>
      <c r="J4" s="65">
        <f t="shared" si="1"/>
        <v>0.5</v>
      </c>
      <c r="K4" s="65">
        <f t="shared" si="1"/>
        <v>0.30000000000000004</v>
      </c>
      <c r="L4" s="65">
        <f t="shared" si="1"/>
        <v>0.15</v>
      </c>
      <c r="M4" s="65">
        <f t="shared" si="1"/>
        <v>0.05</v>
      </c>
    </row>
    <row r="5" spans="1:18" s="5" customFormat="1" x14ac:dyDescent="0.45">
      <c r="A5" s="54"/>
      <c r="B5" s="54"/>
      <c r="C5" s="54"/>
      <c r="D5" s="54"/>
      <c r="E5" s="54"/>
      <c r="F5" s="53"/>
      <c r="G5" s="66"/>
      <c r="H5" s="67"/>
      <c r="I5" s="67"/>
      <c r="J5" s="67"/>
      <c r="K5" s="67"/>
      <c r="L5" s="67"/>
      <c r="M5" s="67"/>
      <c r="N5" s="54"/>
    </row>
    <row r="6" spans="1:18" x14ac:dyDescent="0.45">
      <c r="A6" s="68" t="s">
        <v>10</v>
      </c>
      <c r="B6" s="68"/>
      <c r="C6" s="68"/>
      <c r="D6" s="68"/>
      <c r="E6" s="68"/>
      <c r="F6" s="68"/>
      <c r="G6" s="68"/>
      <c r="H6" s="69">
        <f t="shared" ref="H6" si="2">SUM(H7:H9)</f>
        <v>0.05</v>
      </c>
      <c r="I6" s="69">
        <f t="shared" ref="I6:M6" si="3">SUM(I7:I9)</f>
        <v>0.10500000000000001</v>
      </c>
      <c r="J6" s="69">
        <f t="shared" si="3"/>
        <v>0.18500000000000003</v>
      </c>
      <c r="K6" s="69">
        <f t="shared" si="3"/>
        <v>0.27</v>
      </c>
      <c r="L6" s="69">
        <f t="shared" si="3"/>
        <v>0.32500000000000001</v>
      </c>
      <c r="M6" s="69">
        <f t="shared" si="3"/>
        <v>0.39500000000000002</v>
      </c>
    </row>
    <row r="7" spans="1:18" x14ac:dyDescent="0.45">
      <c r="A7" s="54" t="s">
        <v>194</v>
      </c>
      <c r="B7" s="54" t="s">
        <v>195</v>
      </c>
      <c r="C7" s="54" t="s">
        <v>203</v>
      </c>
      <c r="D7" s="45"/>
      <c r="E7" s="45"/>
      <c r="F7" s="56">
        <v>8.9999999999999998E-4</v>
      </c>
      <c r="G7" s="70">
        <v>8.9999999999999998E-4</v>
      </c>
      <c r="H7" s="67">
        <v>2.5000000000000001E-2</v>
      </c>
      <c r="I7" s="67">
        <v>5.5E-2</v>
      </c>
      <c r="J7" s="67">
        <v>0.08</v>
      </c>
      <c r="K7" s="67">
        <v>0.11</v>
      </c>
      <c r="L7" s="67">
        <v>0.13500000000000001</v>
      </c>
      <c r="M7" s="67">
        <v>0.16500000000000001</v>
      </c>
    </row>
    <row r="8" spans="1:18" x14ac:dyDescent="0.45">
      <c r="A8" s="54" t="s">
        <v>112</v>
      </c>
      <c r="B8" s="54" t="s">
        <v>113</v>
      </c>
      <c r="C8" s="54" t="s">
        <v>203</v>
      </c>
      <c r="D8" s="45">
        <v>8.0000000000000004E-4</v>
      </c>
      <c r="E8" s="45">
        <v>8.0000000000000004E-4</v>
      </c>
      <c r="F8" s="56">
        <v>2E-3</v>
      </c>
      <c r="G8" s="70">
        <v>2E-3</v>
      </c>
      <c r="H8" s="67">
        <v>2.5000000000000001E-2</v>
      </c>
      <c r="I8" s="67">
        <v>0.05</v>
      </c>
      <c r="J8" s="67">
        <v>7.0000000000000007E-2</v>
      </c>
      <c r="K8" s="67">
        <v>0.1</v>
      </c>
      <c r="L8" s="67">
        <v>0.125</v>
      </c>
      <c r="M8" s="67">
        <v>0.155</v>
      </c>
    </row>
    <row r="9" spans="1:18" x14ac:dyDescent="0.45">
      <c r="A9" s="54" t="s">
        <v>137</v>
      </c>
      <c r="B9" s="54" t="s">
        <v>138</v>
      </c>
      <c r="C9" s="54" t="s">
        <v>204</v>
      </c>
      <c r="D9" s="46"/>
      <c r="E9" s="46"/>
      <c r="F9" s="56">
        <v>3.0000000000000001E-3</v>
      </c>
      <c r="G9" s="70">
        <v>3.0000000000000001E-3</v>
      </c>
      <c r="H9" s="67"/>
      <c r="I9" s="67"/>
      <c r="J9" s="67">
        <v>3.5000000000000003E-2</v>
      </c>
      <c r="K9" s="67">
        <v>0.06</v>
      </c>
      <c r="L9" s="67">
        <v>6.5000000000000002E-2</v>
      </c>
      <c r="M9" s="67">
        <v>7.4999999999999997E-2</v>
      </c>
    </row>
    <row r="10" spans="1:18" x14ac:dyDescent="0.45">
      <c r="D10" s="46"/>
      <c r="E10" s="46"/>
      <c r="F10" s="53"/>
      <c r="G10" s="71"/>
      <c r="H10" s="67"/>
      <c r="I10" s="67"/>
      <c r="J10" s="67"/>
      <c r="K10" s="67"/>
      <c r="L10" s="67"/>
      <c r="M10" s="67"/>
    </row>
    <row r="11" spans="1:18" x14ac:dyDescent="0.45">
      <c r="A11" s="68" t="s">
        <v>26</v>
      </c>
      <c r="B11" s="68"/>
      <c r="C11" s="68"/>
      <c r="D11" s="68"/>
      <c r="E11" s="68"/>
      <c r="F11" s="68"/>
      <c r="G11" s="68"/>
      <c r="H11" s="69">
        <f t="shared" ref="H11:M11" si="4">SUM(H12:H15)</f>
        <v>7.0000000000000007E-2</v>
      </c>
      <c r="I11" s="69">
        <f t="shared" si="4"/>
        <v>0.14500000000000002</v>
      </c>
      <c r="J11" s="69">
        <f t="shared" si="4"/>
        <v>0.23499999999999999</v>
      </c>
      <c r="K11" s="69">
        <f t="shared" si="4"/>
        <v>0.32</v>
      </c>
      <c r="L11" s="69">
        <f t="shared" si="4"/>
        <v>0.39500000000000002</v>
      </c>
      <c r="M11" s="69">
        <f t="shared" si="4"/>
        <v>0.47499999999999998</v>
      </c>
    </row>
    <row r="12" spans="1:18" x14ac:dyDescent="0.45">
      <c r="A12" s="54" t="s">
        <v>141</v>
      </c>
      <c r="B12" s="54" t="s">
        <v>142</v>
      </c>
      <c r="C12" s="54" t="s">
        <v>205</v>
      </c>
      <c r="D12" s="45">
        <v>5.9999999999999995E-4</v>
      </c>
      <c r="E12" s="45">
        <v>5.9999999999999995E-4</v>
      </c>
      <c r="F12" s="56">
        <v>1.8E-3</v>
      </c>
      <c r="G12" s="70">
        <v>1.8E-3</v>
      </c>
      <c r="H12" s="72">
        <v>0.05</v>
      </c>
      <c r="I12" s="72">
        <v>0.11</v>
      </c>
      <c r="J12" s="72">
        <v>0.13</v>
      </c>
      <c r="K12" s="72">
        <v>0.15</v>
      </c>
      <c r="L12" s="72">
        <v>0.19</v>
      </c>
      <c r="M12" s="72">
        <v>0.20499999999999999</v>
      </c>
      <c r="Q12" s="38"/>
      <c r="R12" s="38"/>
    </row>
    <row r="13" spans="1:18" x14ac:dyDescent="0.45">
      <c r="A13" s="54" t="s">
        <v>143</v>
      </c>
      <c r="B13" s="54" t="s">
        <v>144</v>
      </c>
      <c r="C13" s="54" t="s">
        <v>206</v>
      </c>
      <c r="D13" s="45">
        <v>1E-3</v>
      </c>
      <c r="E13" s="45">
        <v>1E-3</v>
      </c>
      <c r="F13" s="56">
        <v>2E-3</v>
      </c>
      <c r="G13" s="70">
        <v>2E-3</v>
      </c>
      <c r="H13" s="72">
        <v>0.02</v>
      </c>
      <c r="I13" s="72">
        <v>3.5000000000000003E-2</v>
      </c>
      <c r="J13" s="72">
        <v>0.06</v>
      </c>
      <c r="K13" s="72">
        <v>0.1</v>
      </c>
      <c r="L13" s="72">
        <v>0.12</v>
      </c>
      <c r="M13" s="72">
        <v>0.17499999999999999</v>
      </c>
    </row>
    <row r="14" spans="1:18" x14ac:dyDescent="0.45">
      <c r="A14" s="54" t="s">
        <v>41</v>
      </c>
      <c r="B14" s="54" t="s">
        <v>42</v>
      </c>
      <c r="C14" s="54" t="s">
        <v>207</v>
      </c>
      <c r="D14" s="45">
        <v>1.1999999999999999E-3</v>
      </c>
      <c r="E14" s="45">
        <v>1.1999999999999999E-3</v>
      </c>
      <c r="F14" s="56">
        <v>3.8999999999999998E-3</v>
      </c>
      <c r="G14" s="73">
        <v>4.0000000000000001E-3</v>
      </c>
      <c r="H14" s="67"/>
      <c r="I14" s="74"/>
      <c r="J14" s="72">
        <v>4.4999999999999998E-2</v>
      </c>
      <c r="K14" s="72">
        <v>7.0000000000000007E-2</v>
      </c>
      <c r="L14" s="72">
        <v>8.5000000000000006E-2</v>
      </c>
      <c r="M14" s="72">
        <v>9.5000000000000001E-2</v>
      </c>
    </row>
    <row r="15" spans="1:18" x14ac:dyDescent="0.45">
      <c r="D15" s="45"/>
      <c r="E15" s="45"/>
      <c r="F15" s="56"/>
      <c r="G15" s="73"/>
      <c r="H15" s="67"/>
      <c r="I15" s="67"/>
      <c r="J15" s="72"/>
      <c r="K15" s="72"/>
      <c r="L15" s="72"/>
      <c r="M15" s="72"/>
    </row>
    <row r="16" spans="1:18" x14ac:dyDescent="0.45">
      <c r="A16" s="68" t="s">
        <v>43</v>
      </c>
      <c r="B16" s="68"/>
      <c r="C16" s="68"/>
      <c r="D16" s="68"/>
      <c r="E16" s="68"/>
      <c r="F16" s="68"/>
      <c r="G16" s="68"/>
      <c r="H16" s="69">
        <f t="shared" ref="H16:M16" si="5">H17</f>
        <v>0</v>
      </c>
      <c r="I16" s="69">
        <f t="shared" si="5"/>
        <v>0</v>
      </c>
      <c r="J16" s="69">
        <f t="shared" si="5"/>
        <v>0</v>
      </c>
      <c r="K16" s="69">
        <f t="shared" si="5"/>
        <v>0.03</v>
      </c>
      <c r="L16" s="69">
        <f t="shared" si="5"/>
        <v>0.03</v>
      </c>
      <c r="M16" s="69">
        <f t="shared" si="5"/>
        <v>0</v>
      </c>
    </row>
    <row r="17" spans="1:15" x14ac:dyDescent="0.45">
      <c r="A17" s="54" t="s">
        <v>44</v>
      </c>
      <c r="B17" s="54" t="s">
        <v>45</v>
      </c>
      <c r="C17" s="54" t="s">
        <v>208</v>
      </c>
      <c r="D17" s="45"/>
      <c r="E17" s="45"/>
      <c r="F17" s="56">
        <v>2.3E-3</v>
      </c>
      <c r="G17" s="70">
        <v>2.3E-3</v>
      </c>
      <c r="H17" s="72"/>
      <c r="I17" s="75"/>
      <c r="J17" s="72">
        <v>0</v>
      </c>
      <c r="K17" s="72">
        <v>0.03</v>
      </c>
      <c r="L17" s="72">
        <v>0.03</v>
      </c>
      <c r="M17" s="72"/>
    </row>
    <row r="18" spans="1:15" x14ac:dyDescent="0.45">
      <c r="A18" s="5"/>
      <c r="B18" s="5"/>
      <c r="C18" s="5"/>
      <c r="D18" s="47"/>
      <c r="E18" s="47"/>
      <c r="F18" s="76"/>
      <c r="G18" s="70"/>
      <c r="H18" s="75"/>
      <c r="I18" s="75"/>
      <c r="J18" s="75"/>
      <c r="K18" s="75"/>
      <c r="L18" s="75"/>
      <c r="M18" s="75"/>
    </row>
    <row r="19" spans="1:15" x14ac:dyDescent="0.45">
      <c r="A19" s="68" t="s">
        <v>48</v>
      </c>
      <c r="B19" s="68"/>
      <c r="C19" s="68"/>
      <c r="D19" s="68"/>
      <c r="E19" s="68"/>
      <c r="F19" s="68"/>
      <c r="G19" s="68"/>
      <c r="H19" s="69">
        <f>H20</f>
        <v>0.03</v>
      </c>
      <c r="I19" s="69">
        <f t="shared" ref="I19:L19" si="6">I20</f>
        <v>0.05</v>
      </c>
      <c r="J19" s="69">
        <f t="shared" si="6"/>
        <v>0.08</v>
      </c>
      <c r="K19" s="69">
        <f t="shared" si="6"/>
        <v>0.08</v>
      </c>
      <c r="L19" s="69">
        <f t="shared" si="6"/>
        <v>0.1</v>
      </c>
      <c r="M19" s="69">
        <f t="shared" ref="M19" si="7">M20+M22+M24</f>
        <v>0.08</v>
      </c>
    </row>
    <row r="20" spans="1:15" x14ac:dyDescent="0.45">
      <c r="A20" s="54" t="s">
        <v>49</v>
      </c>
      <c r="B20" s="54" t="s">
        <v>50</v>
      </c>
      <c r="C20" s="54" t="s">
        <v>209</v>
      </c>
      <c r="D20" s="45">
        <v>8.9999999999999998E-4</v>
      </c>
      <c r="E20" s="45">
        <v>8.9999999999999998E-4</v>
      </c>
      <c r="F20" s="59">
        <v>4.3E-3</v>
      </c>
      <c r="G20" s="70">
        <v>4.3E-3</v>
      </c>
      <c r="H20" s="72">
        <v>0.03</v>
      </c>
      <c r="I20" s="72">
        <v>0.05</v>
      </c>
      <c r="J20" s="72">
        <v>0.08</v>
      </c>
      <c r="K20" s="72">
        <v>0.08</v>
      </c>
      <c r="L20" s="72">
        <v>0.1</v>
      </c>
      <c r="M20" s="72">
        <v>0.08</v>
      </c>
    </row>
    <row r="21" spans="1:15" x14ac:dyDescent="0.45">
      <c r="D21" s="46"/>
      <c r="E21" s="46"/>
      <c r="F21" s="53"/>
      <c r="G21" s="71"/>
      <c r="H21" s="67"/>
      <c r="I21" s="67"/>
      <c r="J21" s="67"/>
      <c r="K21" s="67"/>
      <c r="L21" s="67"/>
      <c r="M21" s="67"/>
    </row>
    <row r="22" spans="1:15" x14ac:dyDescent="0.45">
      <c r="A22" s="68" t="s">
        <v>66</v>
      </c>
      <c r="B22" s="68"/>
      <c r="C22" s="68"/>
      <c r="D22" s="68"/>
      <c r="E22" s="68"/>
      <c r="F22" s="68"/>
      <c r="G22" s="68"/>
      <c r="H22" s="69">
        <f t="shared" ref="H22" si="8">SUM(H23:H24)</f>
        <v>0.31000000000000005</v>
      </c>
      <c r="I22" s="69">
        <f t="shared" ref="I22:K22" si="9">SUM(I23:I24)</f>
        <v>0.26</v>
      </c>
      <c r="J22" s="69">
        <f t="shared" si="9"/>
        <v>0.21500000000000002</v>
      </c>
      <c r="K22" s="69">
        <f t="shared" si="9"/>
        <v>0.15000000000000002</v>
      </c>
      <c r="L22" s="69">
        <f t="shared" ref="L22" si="10">SUM(L23:L24)</f>
        <v>6.5000000000000002E-2</v>
      </c>
      <c r="M22" s="69">
        <f t="shared" ref="M22" si="11">SUM(M23:M23)</f>
        <v>0</v>
      </c>
      <c r="O22" s="38"/>
    </row>
    <row r="23" spans="1:15" x14ac:dyDescent="0.45">
      <c r="A23" s="54" t="s">
        <v>145</v>
      </c>
      <c r="B23" s="54" t="s">
        <v>146</v>
      </c>
      <c r="C23" s="54" t="s">
        <v>210</v>
      </c>
      <c r="D23" s="45"/>
      <c r="E23" s="45"/>
      <c r="F23" s="56">
        <v>1.9E-3</v>
      </c>
      <c r="G23" s="70">
        <v>2.2000000000000001E-3</v>
      </c>
      <c r="H23" s="72">
        <v>0.14000000000000001</v>
      </c>
      <c r="I23" s="72">
        <v>0.11</v>
      </c>
      <c r="J23" s="72">
        <v>7.4999999999999997E-2</v>
      </c>
      <c r="K23" s="72">
        <v>0.05</v>
      </c>
      <c r="L23" s="72">
        <v>2.5000000000000001E-2</v>
      </c>
      <c r="M23" s="72"/>
    </row>
    <row r="24" spans="1:15" x14ac:dyDescent="0.45">
      <c r="A24" s="54" t="s">
        <v>147</v>
      </c>
      <c r="B24" s="54" t="s">
        <v>148</v>
      </c>
      <c r="C24" s="54" t="s">
        <v>211</v>
      </c>
      <c r="D24" s="45">
        <v>5.0000000000000001E-4</v>
      </c>
      <c r="E24" s="45">
        <v>5.0000000000000001E-4</v>
      </c>
      <c r="F24" s="56">
        <v>2E-3</v>
      </c>
      <c r="G24" s="70">
        <v>2.2000000000000001E-3</v>
      </c>
      <c r="H24" s="72">
        <v>0.17</v>
      </c>
      <c r="I24" s="72">
        <v>0.15</v>
      </c>
      <c r="J24" s="72">
        <v>0.14000000000000001</v>
      </c>
      <c r="K24" s="72">
        <v>0.1</v>
      </c>
      <c r="L24" s="72">
        <v>0.04</v>
      </c>
      <c r="M24" s="72"/>
    </row>
    <row r="25" spans="1:15" x14ac:dyDescent="0.45">
      <c r="A25" s="5"/>
      <c r="B25" s="5"/>
      <c r="C25" s="5"/>
      <c r="D25" s="47"/>
      <c r="E25" s="47"/>
      <c r="F25" s="76"/>
      <c r="G25" s="77"/>
      <c r="H25" s="75"/>
      <c r="I25" s="75"/>
      <c r="J25" s="75"/>
      <c r="K25" s="75"/>
      <c r="L25" s="75"/>
      <c r="M25" s="75"/>
    </row>
    <row r="26" spans="1:15" x14ac:dyDescent="0.45">
      <c r="A26" s="68" t="s">
        <v>73</v>
      </c>
      <c r="B26" s="68"/>
      <c r="C26" s="68"/>
      <c r="D26" s="68"/>
      <c r="E26" s="68"/>
      <c r="F26" s="68"/>
      <c r="G26" s="68"/>
      <c r="H26" s="69">
        <f t="shared" ref="H26:M26" si="12">SUM(H27:H28)</f>
        <v>0.26</v>
      </c>
      <c r="I26" s="69">
        <f t="shared" si="12"/>
        <v>0.24</v>
      </c>
      <c r="J26" s="69">
        <f t="shared" si="12"/>
        <v>0.185</v>
      </c>
      <c r="K26" s="69">
        <f t="shared" si="12"/>
        <v>0.13</v>
      </c>
      <c r="L26" s="69">
        <f t="shared" si="12"/>
        <v>6.5000000000000002E-2</v>
      </c>
      <c r="M26" s="69">
        <f t="shared" si="12"/>
        <v>0.03</v>
      </c>
    </row>
    <row r="27" spans="1:15" x14ac:dyDescent="0.45">
      <c r="A27" s="54" t="s">
        <v>151</v>
      </c>
      <c r="B27" s="54" t="s">
        <v>152</v>
      </c>
      <c r="C27" s="54" t="s">
        <v>212</v>
      </c>
      <c r="D27" s="45">
        <v>1.5E-3</v>
      </c>
      <c r="E27" s="45">
        <v>1.5E-3</v>
      </c>
      <c r="F27" s="56">
        <v>3.2000000000000002E-3</v>
      </c>
      <c r="G27" s="70">
        <v>3.2000000000000002E-3</v>
      </c>
      <c r="H27" s="72">
        <v>0.12</v>
      </c>
      <c r="I27" s="72">
        <v>0.09</v>
      </c>
      <c r="J27" s="72">
        <v>7.4999999999999997E-2</v>
      </c>
      <c r="K27" s="72">
        <v>0.05</v>
      </c>
      <c r="L27" s="72">
        <v>2.5000000000000001E-2</v>
      </c>
      <c r="M27" s="72"/>
    </row>
    <row r="28" spans="1:15" x14ac:dyDescent="0.45">
      <c r="A28" s="54" t="s">
        <v>153</v>
      </c>
      <c r="B28" s="54" t="s">
        <v>154</v>
      </c>
      <c r="C28" s="54" t="s">
        <v>213</v>
      </c>
      <c r="D28" s="45">
        <v>1E-3</v>
      </c>
      <c r="E28" s="45">
        <v>1E-3</v>
      </c>
      <c r="F28" s="56">
        <v>2E-3</v>
      </c>
      <c r="G28" s="70">
        <v>2E-3</v>
      </c>
      <c r="H28" s="72">
        <v>0.14000000000000001</v>
      </c>
      <c r="I28" s="72">
        <v>0.15</v>
      </c>
      <c r="J28" s="72">
        <v>0.11</v>
      </c>
      <c r="K28" s="72">
        <v>0.08</v>
      </c>
      <c r="L28" s="72">
        <v>0.04</v>
      </c>
      <c r="M28" s="72">
        <v>0.03</v>
      </c>
    </row>
    <row r="29" spans="1:15" x14ac:dyDescent="0.45">
      <c r="D29" s="46"/>
      <c r="E29" s="46"/>
      <c r="F29" s="53"/>
      <c r="G29" s="71"/>
      <c r="H29" s="67"/>
      <c r="I29" s="67"/>
      <c r="J29" s="67"/>
      <c r="K29" s="67"/>
      <c r="L29" s="67"/>
      <c r="M29" s="67"/>
    </row>
    <row r="30" spans="1:15" x14ac:dyDescent="0.45">
      <c r="A30" s="68" t="s">
        <v>78</v>
      </c>
      <c r="B30" s="68"/>
      <c r="C30" s="68"/>
      <c r="D30" s="68"/>
      <c r="E30" s="68"/>
      <c r="F30" s="68"/>
      <c r="G30" s="68"/>
      <c r="H30" s="69">
        <f t="shared" ref="H30:M30" si="13">SUM(H31:H32)</f>
        <v>0.28000000000000003</v>
      </c>
      <c r="I30" s="69">
        <f t="shared" si="13"/>
        <v>0.19999999999999998</v>
      </c>
      <c r="J30" s="69">
        <f t="shared" si="13"/>
        <v>0.1</v>
      </c>
      <c r="K30" s="69">
        <f t="shared" si="13"/>
        <v>0.02</v>
      </c>
      <c r="L30" s="69">
        <f t="shared" si="13"/>
        <v>0.02</v>
      </c>
      <c r="M30" s="69">
        <f t="shared" si="13"/>
        <v>0.02</v>
      </c>
    </row>
    <row r="31" spans="1:15" x14ac:dyDescent="0.45">
      <c r="A31" s="54" t="s">
        <v>94</v>
      </c>
      <c r="B31" s="54" t="s">
        <v>95</v>
      </c>
      <c r="C31" s="54" t="s">
        <v>214</v>
      </c>
      <c r="D31" s="45"/>
      <c r="E31" s="45"/>
      <c r="F31" s="56">
        <v>1.8E-3</v>
      </c>
      <c r="G31" s="70">
        <v>1.8E-3</v>
      </c>
      <c r="H31" s="67">
        <v>0.26</v>
      </c>
      <c r="I31" s="67">
        <v>0.18</v>
      </c>
      <c r="J31" s="67">
        <v>0.08</v>
      </c>
      <c r="K31" s="67"/>
      <c r="L31" s="67"/>
      <c r="M31" s="67"/>
    </row>
    <row r="32" spans="1:15" x14ac:dyDescent="0.45">
      <c r="A32" s="54" t="s">
        <v>215</v>
      </c>
      <c r="B32" s="37"/>
      <c r="C32" s="54" t="s">
        <v>216</v>
      </c>
      <c r="D32" s="48"/>
      <c r="E32" s="48"/>
      <c r="F32" s="56">
        <v>0</v>
      </c>
      <c r="G32" s="70">
        <v>0</v>
      </c>
      <c r="H32" s="67">
        <v>0.02</v>
      </c>
      <c r="I32" s="67">
        <v>0.02</v>
      </c>
      <c r="J32" s="67">
        <v>0.02</v>
      </c>
      <c r="K32" s="67">
        <v>0.02</v>
      </c>
      <c r="L32" s="67">
        <v>0.02</v>
      </c>
      <c r="M32" s="67">
        <v>0.02</v>
      </c>
    </row>
    <row r="33" spans="1:13" x14ac:dyDescent="0.45">
      <c r="D33" s="49"/>
      <c r="E33" s="49"/>
      <c r="F33" s="53"/>
      <c r="G33" s="71"/>
      <c r="H33" s="78"/>
      <c r="I33" s="78"/>
      <c r="J33" s="78"/>
      <c r="K33" s="78"/>
      <c r="L33" s="78"/>
      <c r="M33" s="78"/>
    </row>
    <row r="34" spans="1:13" x14ac:dyDescent="0.45">
      <c r="A34" s="55" t="s">
        <v>2</v>
      </c>
      <c r="B34" s="55"/>
      <c r="C34" s="55"/>
      <c r="D34" s="50"/>
      <c r="E34" s="50"/>
      <c r="F34" s="55"/>
      <c r="G34" s="79"/>
      <c r="H34" s="80">
        <f t="shared" ref="H34:L34" si="14">SUMPRODUCT($F$7:$F$32,H7:H32)</f>
        <v>2.0695000000000002E-3</v>
      </c>
      <c r="I34" s="80">
        <f t="shared" si="14"/>
        <v>2.0534999999999998E-3</v>
      </c>
      <c r="J34" s="80">
        <f t="shared" si="14"/>
        <v>2.2170000000000002E-3</v>
      </c>
      <c r="K34" s="80">
        <f t="shared" si="14"/>
        <v>2.2500000000000003E-3</v>
      </c>
      <c r="L34" s="80">
        <f t="shared" si="14"/>
        <v>2.2665000000000003E-3</v>
      </c>
      <c r="M34" s="80">
        <f>SUMPRODUCT($F$7:$F$32,M7:M32)</f>
        <v>2.1770000000000001E-3</v>
      </c>
    </row>
    <row r="35" spans="1:13" ht="14.65" thickBot="1" x14ac:dyDescent="0.5">
      <c r="A35" s="55" t="s">
        <v>114</v>
      </c>
      <c r="B35" s="55"/>
      <c r="C35" s="55"/>
      <c r="D35" s="50"/>
      <c r="E35" s="50"/>
      <c r="F35" s="55"/>
      <c r="G35" s="79"/>
      <c r="H35" s="81">
        <f t="shared" ref="H35:L35" si="15">SUMPRODUCT($G$7:$G$32,H7:H32)</f>
        <v>2.1455000000000003E-3</v>
      </c>
      <c r="I35" s="81">
        <f t="shared" si="15"/>
        <v>2.1164999999999999E-3</v>
      </c>
      <c r="J35" s="81">
        <f t="shared" si="15"/>
        <v>2.2720000000000001E-3</v>
      </c>
      <c r="K35" s="81">
        <f t="shared" ref="K35" si="16">SUM(K36:K38)</f>
        <v>0.44999999999999996</v>
      </c>
      <c r="L35" s="81">
        <f t="shared" si="15"/>
        <v>2.2905000000000004E-3</v>
      </c>
      <c r="M35" s="81">
        <f>SUMPRODUCT($G$7:$G$32,M7:M32)</f>
        <v>2.1865000000000005E-3</v>
      </c>
    </row>
    <row r="37" spans="1:13" x14ac:dyDescent="0.45">
      <c r="A37" s="55" t="s">
        <v>217</v>
      </c>
      <c r="B37" s="55"/>
      <c r="C37" s="55"/>
      <c r="D37" s="50"/>
      <c r="E37" s="50"/>
      <c r="F37" s="55"/>
      <c r="G37" s="55"/>
      <c r="H37" s="82">
        <f t="shared" ref="H37:M37" si="17">(H13+H20)/(H11+H19)</f>
        <v>0.5</v>
      </c>
      <c r="I37" s="82">
        <f t="shared" si="17"/>
        <v>0.4358974358974359</v>
      </c>
      <c r="J37" s="82">
        <f t="shared" si="17"/>
        <v>0.44444444444444448</v>
      </c>
      <c r="K37" s="82">
        <f t="shared" si="17"/>
        <v>0.44999999999999996</v>
      </c>
      <c r="L37" s="82">
        <f t="shared" si="17"/>
        <v>0.44444444444444448</v>
      </c>
      <c r="M37" s="82">
        <f t="shared" si="17"/>
        <v>0.45945945945945954</v>
      </c>
    </row>
  </sheetData>
  <pageMargins left="0.70866141732283472" right="0.70866141732283472" top="0.74803149606299213" bottom="0.74803149606299213" header="0.31496062992125984" footer="0.31496062992125984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70F86-855E-4529-B013-DF25E4EC9BE4}">
  <dimension ref="A1:M32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41" sqref="H41"/>
    </sheetView>
  </sheetViews>
  <sheetFormatPr defaultRowHeight="14.25" x14ac:dyDescent="0.45"/>
  <cols>
    <col min="1" max="1" width="59.3984375" bestFit="1" customWidth="1"/>
    <col min="2" max="2" width="13.3984375" customWidth="1"/>
    <col min="3" max="3" width="34.46484375" style="54" bestFit="1" customWidth="1"/>
    <col min="4" max="4" width="12.59765625" style="51" customWidth="1"/>
    <col min="5" max="5" width="13.73046875" style="51" customWidth="1"/>
    <col min="6" max="6" width="11.86328125" style="51" customWidth="1"/>
    <col min="7" max="8" width="13.1328125" style="51" customWidth="1"/>
    <col min="9" max="9" width="14" style="51" customWidth="1"/>
    <col min="10" max="10" width="12.3984375" customWidth="1"/>
    <col min="11" max="11" width="44.265625" customWidth="1"/>
    <col min="12" max="12" width="23.73046875" customWidth="1"/>
    <col min="13" max="13" width="11.3984375" customWidth="1"/>
  </cols>
  <sheetData>
    <row r="1" spans="1:13" ht="57" x14ac:dyDescent="0.45">
      <c r="A1" s="33" t="s">
        <v>129</v>
      </c>
      <c r="B1" s="33" t="s">
        <v>130</v>
      </c>
      <c r="C1" s="33" t="s">
        <v>202</v>
      </c>
      <c r="D1" s="34" t="s">
        <v>131</v>
      </c>
      <c r="E1" s="34" t="s">
        <v>132</v>
      </c>
      <c r="F1" s="34" t="s">
        <v>133</v>
      </c>
      <c r="G1" s="34" t="s">
        <v>134</v>
      </c>
      <c r="H1" s="34" t="s">
        <v>135</v>
      </c>
      <c r="I1" s="35" t="s">
        <v>136</v>
      </c>
      <c r="K1" s="40" t="s">
        <v>161</v>
      </c>
    </row>
    <row r="2" spans="1:13" x14ac:dyDescent="0.45">
      <c r="A2" s="2" t="s">
        <v>127</v>
      </c>
      <c r="B2" s="32"/>
      <c r="C2" s="32"/>
      <c r="D2" s="41">
        <f t="shared" ref="D2:I2" si="0">D5+D10+D14+D17</f>
        <v>0.15000000000000002</v>
      </c>
      <c r="E2" s="41">
        <f t="shared" si="0"/>
        <v>0.3</v>
      </c>
      <c r="F2" s="41">
        <f t="shared" si="0"/>
        <v>0.5</v>
      </c>
      <c r="G2" s="41">
        <f t="shared" si="0"/>
        <v>0.70000000000000007</v>
      </c>
      <c r="H2" s="41">
        <f t="shared" si="0"/>
        <v>0.85</v>
      </c>
      <c r="I2" s="41">
        <f t="shared" si="0"/>
        <v>0.95</v>
      </c>
    </row>
    <row r="3" spans="1:13" x14ac:dyDescent="0.45">
      <c r="A3" s="2" t="s">
        <v>128</v>
      </c>
      <c r="B3" s="32"/>
      <c r="C3" s="32"/>
      <c r="D3" s="41">
        <f t="shared" ref="D3:I3" si="1">+D20+D24+D28</f>
        <v>0.85000000000000009</v>
      </c>
      <c r="E3" s="41">
        <f t="shared" si="1"/>
        <v>0.7</v>
      </c>
      <c r="F3" s="41">
        <f t="shared" si="1"/>
        <v>0.5</v>
      </c>
      <c r="G3" s="41">
        <f t="shared" si="1"/>
        <v>0.30000000000000004</v>
      </c>
      <c r="H3" s="41">
        <f t="shared" si="1"/>
        <v>0.15</v>
      </c>
      <c r="I3" s="41">
        <f t="shared" si="1"/>
        <v>0.05</v>
      </c>
    </row>
    <row r="4" spans="1:13" x14ac:dyDescent="0.45">
      <c r="D4" s="21"/>
      <c r="E4" s="21"/>
      <c r="F4" s="21"/>
      <c r="G4" s="21"/>
      <c r="H4" s="21"/>
      <c r="I4" s="21"/>
    </row>
    <row r="5" spans="1:13" s="5" customFormat="1" x14ac:dyDescent="0.45">
      <c r="A5" s="68" t="s">
        <v>10</v>
      </c>
      <c r="B5" s="68"/>
      <c r="C5" s="68"/>
      <c r="D5" s="83">
        <f t="shared" ref="D5:I5" si="2">SUM(D6:D8)</f>
        <v>0.05</v>
      </c>
      <c r="E5" s="83">
        <f t="shared" si="2"/>
        <v>0.10500000000000001</v>
      </c>
      <c r="F5" s="83">
        <f t="shared" si="2"/>
        <v>0.18500000000000003</v>
      </c>
      <c r="G5" s="83">
        <f t="shared" si="2"/>
        <v>0.27</v>
      </c>
      <c r="H5" s="83">
        <f t="shared" si="2"/>
        <v>0.32500000000000001</v>
      </c>
      <c r="I5" s="83">
        <f t="shared" si="2"/>
        <v>0.39500000000000002</v>
      </c>
    </row>
    <row r="6" spans="1:13" x14ac:dyDescent="0.45">
      <c r="A6" t="s">
        <v>194</v>
      </c>
      <c r="B6" t="s">
        <v>195</v>
      </c>
      <c r="C6" s="54" t="s">
        <v>203</v>
      </c>
      <c r="D6" s="21">
        <v>2.5000000000000001E-2</v>
      </c>
      <c r="E6" s="21">
        <v>5.5E-2</v>
      </c>
      <c r="F6" s="21">
        <v>0.08</v>
      </c>
      <c r="G6" s="21">
        <v>0.11</v>
      </c>
      <c r="H6" s="21">
        <v>0.13500000000000001</v>
      </c>
      <c r="I6" s="21">
        <v>0.16500000000000001</v>
      </c>
    </row>
    <row r="7" spans="1:13" x14ac:dyDescent="0.45">
      <c r="A7" s="39" t="s">
        <v>140</v>
      </c>
      <c r="B7" s="39" t="s">
        <v>139</v>
      </c>
      <c r="C7" s="39" t="s">
        <v>203</v>
      </c>
      <c r="D7" s="21">
        <v>2.5000000000000001E-2</v>
      </c>
      <c r="E7" s="21">
        <v>0.05</v>
      </c>
      <c r="F7" s="21">
        <v>7.0000000000000007E-2</v>
      </c>
      <c r="G7" s="21">
        <v>0.1</v>
      </c>
      <c r="H7" s="21">
        <v>0.125</v>
      </c>
      <c r="I7" s="21">
        <v>0.155</v>
      </c>
    </row>
    <row r="8" spans="1:13" x14ac:dyDescent="0.45">
      <c r="A8" t="s">
        <v>137</v>
      </c>
      <c r="B8" t="s">
        <v>138</v>
      </c>
      <c r="C8" s="54" t="s">
        <v>204</v>
      </c>
      <c r="D8" s="21"/>
      <c r="E8" s="42"/>
      <c r="F8" s="42">
        <v>3.4999999999999996E-2</v>
      </c>
      <c r="G8" s="42">
        <v>0.06</v>
      </c>
      <c r="H8" s="42">
        <v>6.5000000000000002E-2</v>
      </c>
      <c r="I8" s="42">
        <v>7.4999999999999997E-2</v>
      </c>
    </row>
    <row r="9" spans="1:13" x14ac:dyDescent="0.45">
      <c r="D9" s="21"/>
      <c r="E9" s="21"/>
      <c r="F9" s="21"/>
      <c r="G9" s="21"/>
      <c r="H9" s="21"/>
      <c r="I9" s="21"/>
    </row>
    <row r="10" spans="1:13" x14ac:dyDescent="0.45">
      <c r="A10" s="68" t="s">
        <v>26</v>
      </c>
      <c r="B10" s="68"/>
      <c r="C10" s="68"/>
      <c r="D10" s="83">
        <f t="shared" ref="D10:I10" si="3">SUM(D11:D13)</f>
        <v>7.0000000000000007E-2</v>
      </c>
      <c r="E10" s="83">
        <f t="shared" si="3"/>
        <v>0.14500000000000002</v>
      </c>
      <c r="F10" s="83">
        <f t="shared" si="3"/>
        <v>0.23499999999999999</v>
      </c>
      <c r="G10" s="83">
        <f t="shared" si="3"/>
        <v>0.32</v>
      </c>
      <c r="H10" s="83">
        <f t="shared" si="3"/>
        <v>0.39500000000000002</v>
      </c>
      <c r="I10" s="83">
        <f t="shared" si="3"/>
        <v>0.47499999999999998</v>
      </c>
    </row>
    <row r="11" spans="1:13" x14ac:dyDescent="0.45">
      <c r="A11" t="s">
        <v>141</v>
      </c>
      <c r="B11" t="s">
        <v>142</v>
      </c>
      <c r="C11" s="54" t="s">
        <v>205</v>
      </c>
      <c r="D11" s="20">
        <v>0.05</v>
      </c>
      <c r="E11" s="20">
        <v>0.11</v>
      </c>
      <c r="F11" s="20">
        <v>0.17499999999999999</v>
      </c>
      <c r="G11" s="20">
        <v>0.22</v>
      </c>
      <c r="H11" s="20">
        <v>0.27500000000000002</v>
      </c>
      <c r="I11" s="20">
        <v>0.3</v>
      </c>
    </row>
    <row r="12" spans="1:13" x14ac:dyDescent="0.45">
      <c r="A12" s="39" t="s">
        <v>120</v>
      </c>
      <c r="B12" s="39" t="s">
        <v>121</v>
      </c>
      <c r="C12" s="39" t="s">
        <v>206</v>
      </c>
      <c r="D12" s="20">
        <v>0.02</v>
      </c>
      <c r="E12" s="20">
        <v>3.5000000000000003E-2</v>
      </c>
      <c r="F12" s="20">
        <v>0.06</v>
      </c>
      <c r="G12" s="20">
        <v>0.1</v>
      </c>
      <c r="H12" s="20">
        <v>0.12</v>
      </c>
      <c r="I12" s="20">
        <v>0.17499999999999999</v>
      </c>
      <c r="L12" s="38"/>
      <c r="M12" s="38"/>
    </row>
    <row r="13" spans="1:13" x14ac:dyDescent="0.45">
      <c r="D13" s="21"/>
      <c r="E13" s="21"/>
      <c r="F13" s="20"/>
      <c r="G13" s="20"/>
      <c r="H13" s="20"/>
      <c r="I13" s="20"/>
    </row>
    <row r="14" spans="1:13" x14ac:dyDescent="0.45">
      <c r="A14" s="68" t="s">
        <v>43</v>
      </c>
      <c r="B14" s="68"/>
      <c r="C14" s="68"/>
      <c r="D14" s="83">
        <f t="shared" ref="D14:I14" si="4">D15</f>
        <v>0</v>
      </c>
      <c r="E14" s="83">
        <f t="shared" si="4"/>
        <v>0</v>
      </c>
      <c r="F14" s="83">
        <f t="shared" si="4"/>
        <v>0</v>
      </c>
      <c r="G14" s="83">
        <f t="shared" si="4"/>
        <v>0.03</v>
      </c>
      <c r="H14" s="83">
        <f t="shared" si="4"/>
        <v>0.03</v>
      </c>
      <c r="I14" s="83">
        <f t="shared" si="4"/>
        <v>0</v>
      </c>
    </row>
    <row r="15" spans="1:13" x14ac:dyDescent="0.45">
      <c r="A15" t="s">
        <v>44</v>
      </c>
      <c r="B15" t="s">
        <v>45</v>
      </c>
      <c r="C15" s="54" t="s">
        <v>208</v>
      </c>
      <c r="D15" s="20"/>
      <c r="E15" s="36"/>
      <c r="F15" s="20"/>
      <c r="G15" s="20">
        <v>0.03</v>
      </c>
      <c r="H15" s="20">
        <v>0.03</v>
      </c>
      <c r="I15" s="20"/>
    </row>
    <row r="16" spans="1:13" x14ac:dyDescent="0.45">
      <c r="A16" s="5"/>
      <c r="B16" s="5"/>
      <c r="C16" s="5"/>
      <c r="D16" s="36"/>
      <c r="E16" s="36"/>
      <c r="F16" s="36"/>
      <c r="G16" s="36"/>
      <c r="H16" s="36"/>
      <c r="I16" s="36"/>
    </row>
    <row r="17" spans="1:9" x14ac:dyDescent="0.45">
      <c r="A17" s="68" t="s">
        <v>48</v>
      </c>
      <c r="B17" s="68"/>
      <c r="C17" s="68"/>
      <c r="D17" s="83">
        <f t="shared" ref="D17:I17" si="5">D18</f>
        <v>0.03</v>
      </c>
      <c r="E17" s="83">
        <f t="shared" si="5"/>
        <v>0.05</v>
      </c>
      <c r="F17" s="83">
        <f t="shared" si="5"/>
        <v>0.08</v>
      </c>
      <c r="G17" s="83">
        <f t="shared" si="5"/>
        <v>0.08</v>
      </c>
      <c r="H17" s="83">
        <f t="shared" si="5"/>
        <v>0.1</v>
      </c>
      <c r="I17" s="83">
        <f t="shared" si="5"/>
        <v>0.08</v>
      </c>
    </row>
    <row r="18" spans="1:9" x14ac:dyDescent="0.45">
      <c r="A18" t="s">
        <v>49</v>
      </c>
      <c r="B18" t="s">
        <v>50</v>
      </c>
      <c r="C18" s="54" t="s">
        <v>209</v>
      </c>
      <c r="D18" s="20">
        <v>0.03</v>
      </c>
      <c r="E18" s="20">
        <v>0.05</v>
      </c>
      <c r="F18" s="20">
        <v>0.08</v>
      </c>
      <c r="G18" s="20">
        <v>0.08</v>
      </c>
      <c r="H18" s="20">
        <v>0.1</v>
      </c>
      <c r="I18" s="20">
        <v>0.08</v>
      </c>
    </row>
    <row r="19" spans="1:9" x14ac:dyDescent="0.45">
      <c r="D19" s="21"/>
      <c r="E19" s="21"/>
      <c r="F19" s="21"/>
      <c r="G19" s="21"/>
      <c r="H19" s="21"/>
      <c r="I19" s="21"/>
    </row>
    <row r="20" spans="1:9" x14ac:dyDescent="0.45">
      <c r="A20" s="68" t="s">
        <v>66</v>
      </c>
      <c r="B20" s="68"/>
      <c r="C20" s="68"/>
      <c r="D20" s="83">
        <f t="shared" ref="D20:I20" si="6">SUM(D21:D22)</f>
        <v>0.31000000000000005</v>
      </c>
      <c r="E20" s="83">
        <f t="shared" si="6"/>
        <v>0.26</v>
      </c>
      <c r="F20" s="83">
        <f t="shared" si="6"/>
        <v>0.21500000000000002</v>
      </c>
      <c r="G20" s="83">
        <f t="shared" si="6"/>
        <v>0.15000000000000002</v>
      </c>
      <c r="H20" s="83">
        <f t="shared" si="6"/>
        <v>6.5000000000000002E-2</v>
      </c>
      <c r="I20" s="83">
        <f t="shared" si="6"/>
        <v>0</v>
      </c>
    </row>
    <row r="21" spans="1:9" x14ac:dyDescent="0.45">
      <c r="A21" t="s">
        <v>145</v>
      </c>
      <c r="B21" t="s">
        <v>146</v>
      </c>
      <c r="C21" s="54" t="s">
        <v>210</v>
      </c>
      <c r="D21" s="20">
        <v>0.14000000000000001</v>
      </c>
      <c r="E21" s="20">
        <v>0.11</v>
      </c>
      <c r="F21" s="20">
        <v>7.4999999999999997E-2</v>
      </c>
      <c r="G21" s="20">
        <v>0.05</v>
      </c>
      <c r="H21" s="20">
        <v>2.5000000000000001E-2</v>
      </c>
      <c r="I21" s="20"/>
    </row>
    <row r="22" spans="1:9" x14ac:dyDescent="0.45">
      <c r="A22" s="39" t="s">
        <v>150</v>
      </c>
      <c r="B22" s="39" t="s">
        <v>149</v>
      </c>
      <c r="C22" s="39" t="s">
        <v>211</v>
      </c>
      <c r="D22" s="20">
        <v>0.17</v>
      </c>
      <c r="E22" s="20">
        <v>0.15</v>
      </c>
      <c r="F22" s="20">
        <v>0.14000000000000001</v>
      </c>
      <c r="G22" s="20">
        <v>0.1</v>
      </c>
      <c r="H22" s="20">
        <v>0.04</v>
      </c>
      <c r="I22" s="20"/>
    </row>
    <row r="23" spans="1:9" x14ac:dyDescent="0.45">
      <c r="A23" s="5"/>
      <c r="B23" s="5"/>
      <c r="C23" s="5"/>
      <c r="D23" s="36"/>
      <c r="E23" s="36"/>
      <c r="F23" s="36"/>
      <c r="G23" s="36"/>
      <c r="H23" s="36"/>
      <c r="I23" s="36"/>
    </row>
    <row r="24" spans="1:9" x14ac:dyDescent="0.45">
      <c r="A24" s="68" t="s">
        <v>73</v>
      </c>
      <c r="B24" s="68"/>
      <c r="C24" s="68"/>
      <c r="D24" s="83">
        <f>SUM(D25:D26)</f>
        <v>0.26</v>
      </c>
      <c r="E24" s="83">
        <f t="shared" ref="E24:I24" si="7">SUM(E25:E26)</f>
        <v>0.24</v>
      </c>
      <c r="F24" s="83">
        <f t="shared" si="7"/>
        <v>0.185</v>
      </c>
      <c r="G24" s="83">
        <f t="shared" si="7"/>
        <v>0.13</v>
      </c>
      <c r="H24" s="83">
        <f t="shared" si="7"/>
        <v>6.5000000000000002E-2</v>
      </c>
      <c r="I24" s="83">
        <f t="shared" si="7"/>
        <v>0.03</v>
      </c>
    </row>
    <row r="25" spans="1:9" x14ac:dyDescent="0.45">
      <c r="A25" s="39" t="s">
        <v>158</v>
      </c>
      <c r="B25" s="39" t="s">
        <v>156</v>
      </c>
      <c r="C25" s="39" t="s">
        <v>212</v>
      </c>
      <c r="D25" s="20">
        <v>0.12</v>
      </c>
      <c r="E25" s="20">
        <v>0.09</v>
      </c>
      <c r="F25" s="20">
        <v>7.4999999999999997E-2</v>
      </c>
      <c r="G25" s="20">
        <v>0.05</v>
      </c>
      <c r="H25" s="20">
        <v>2.5000000000000001E-2</v>
      </c>
      <c r="I25" s="20"/>
    </row>
    <row r="26" spans="1:9" x14ac:dyDescent="0.45">
      <c r="A26" s="39" t="s">
        <v>159</v>
      </c>
      <c r="B26" s="39" t="s">
        <v>160</v>
      </c>
      <c r="C26" s="39" t="s">
        <v>213</v>
      </c>
      <c r="D26" s="20">
        <v>0.14000000000000001</v>
      </c>
      <c r="E26" s="20">
        <v>0.15</v>
      </c>
      <c r="F26" s="20">
        <v>0.11</v>
      </c>
      <c r="G26" s="20">
        <v>0.08</v>
      </c>
      <c r="H26" s="20">
        <v>0.04</v>
      </c>
      <c r="I26" s="20">
        <v>0.03</v>
      </c>
    </row>
    <row r="27" spans="1:9" x14ac:dyDescent="0.45">
      <c r="D27" s="21"/>
      <c r="E27" s="21"/>
      <c r="F27" s="21"/>
      <c r="G27" s="21"/>
      <c r="H27" s="21"/>
      <c r="I27" s="21"/>
    </row>
    <row r="28" spans="1:9" x14ac:dyDescent="0.45">
      <c r="A28" s="68" t="s">
        <v>78</v>
      </c>
      <c r="B28" s="68"/>
      <c r="C28" s="68"/>
      <c r="D28" s="83">
        <f t="shared" ref="D28:I28" si="8">SUM(D29:D31)</f>
        <v>0.28000000000000003</v>
      </c>
      <c r="E28" s="83">
        <f t="shared" si="8"/>
        <v>0.19999999999999998</v>
      </c>
      <c r="F28" s="83">
        <f t="shared" si="8"/>
        <v>0.1</v>
      </c>
      <c r="G28" s="83">
        <f t="shared" si="8"/>
        <v>0.02</v>
      </c>
      <c r="H28" s="83">
        <f t="shared" si="8"/>
        <v>0.02</v>
      </c>
      <c r="I28" s="83">
        <f t="shared" si="8"/>
        <v>0.02</v>
      </c>
    </row>
    <row r="29" spans="1:9" x14ac:dyDescent="0.45">
      <c r="A29" t="s">
        <v>94</v>
      </c>
      <c r="B29" t="s">
        <v>95</v>
      </c>
      <c r="C29" s="54" t="s">
        <v>214</v>
      </c>
      <c r="D29" s="21">
        <v>0.26</v>
      </c>
      <c r="E29" s="21">
        <v>0.18</v>
      </c>
      <c r="F29" s="21">
        <v>0.08</v>
      </c>
      <c r="G29" s="21"/>
      <c r="H29" s="21"/>
      <c r="I29" s="21"/>
    </row>
    <row r="30" spans="1:9" x14ac:dyDescent="0.45">
      <c r="A30" s="39" t="s">
        <v>111</v>
      </c>
      <c r="B30" s="39"/>
      <c r="C30" s="39" t="s">
        <v>216</v>
      </c>
      <c r="D30" s="21">
        <v>0.02</v>
      </c>
      <c r="E30" s="21">
        <v>0.02</v>
      </c>
      <c r="F30" s="21">
        <v>0.02</v>
      </c>
      <c r="G30" s="21">
        <v>0.02</v>
      </c>
      <c r="H30" s="21">
        <v>0.02</v>
      </c>
      <c r="I30" s="21">
        <v>0.02</v>
      </c>
    </row>
    <row r="31" spans="1:9" x14ac:dyDescent="0.45">
      <c r="D31" s="8"/>
      <c r="E31" s="8"/>
      <c r="F31" s="18"/>
      <c r="G31" s="18"/>
      <c r="H31" s="18"/>
      <c r="I31" s="18"/>
    </row>
    <row r="32" spans="1:9" x14ac:dyDescent="0.45">
      <c r="A32" s="55" t="s">
        <v>217</v>
      </c>
      <c r="B32" s="55"/>
      <c r="C32" s="55"/>
      <c r="D32" s="82">
        <f>(D12+D18)/(D10+D17)</f>
        <v>0.5</v>
      </c>
      <c r="E32" s="82">
        <f t="shared" ref="E32:I32" si="9">(E12+E18)/(E10+E17)</f>
        <v>0.4358974358974359</v>
      </c>
      <c r="F32" s="82">
        <f t="shared" si="9"/>
        <v>0.44444444444444448</v>
      </c>
      <c r="G32" s="82">
        <f t="shared" si="9"/>
        <v>0.44999999999999996</v>
      </c>
      <c r="H32" s="82">
        <f t="shared" si="9"/>
        <v>0.44444444444444448</v>
      </c>
      <c r="I32" s="82">
        <f t="shared" si="9"/>
        <v>0.45945945945945954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2"/>
  <sheetViews>
    <sheetView zoomScaleNormal="100" workbookViewId="0">
      <pane xSplit="2" ySplit="3" topLeftCell="D10" activePane="bottomRight" state="frozen"/>
      <selection pane="topRight" activeCell="C1" sqref="C1"/>
      <selection pane="bottomLeft" activeCell="A4" sqref="A4"/>
      <selection pane="bottomRight" activeCell="K28" sqref="K28"/>
    </sheetView>
  </sheetViews>
  <sheetFormatPr defaultRowHeight="14.25" x14ac:dyDescent="0.45"/>
  <cols>
    <col min="1" max="1" width="59.3984375" bestFit="1" customWidth="1"/>
    <col min="2" max="2" width="13.3984375" customWidth="1"/>
    <col min="3" max="3" width="34.46484375" style="54" bestFit="1" customWidth="1"/>
    <col min="4" max="4" width="12.59765625" style="31" customWidth="1"/>
    <col min="5" max="5" width="13.73046875" style="31" customWidth="1"/>
    <col min="6" max="6" width="11.86328125" style="31" customWidth="1"/>
    <col min="7" max="8" width="13.1328125" style="31" customWidth="1"/>
    <col min="9" max="9" width="14" style="31" customWidth="1"/>
    <col min="10" max="10" width="12.3984375" customWidth="1"/>
    <col min="11" max="11" width="44.265625" customWidth="1"/>
    <col min="12" max="12" width="23.73046875" customWidth="1"/>
    <col min="13" max="13" width="11.3984375" customWidth="1"/>
  </cols>
  <sheetData>
    <row r="1" spans="1:13" ht="57" x14ac:dyDescent="0.45">
      <c r="A1" s="33" t="s">
        <v>129</v>
      </c>
      <c r="B1" s="33" t="s">
        <v>130</v>
      </c>
      <c r="C1" s="33"/>
      <c r="D1" s="34" t="s">
        <v>131</v>
      </c>
      <c r="E1" s="34" t="s">
        <v>132</v>
      </c>
      <c r="F1" s="34" t="s">
        <v>133</v>
      </c>
      <c r="G1" s="34" t="s">
        <v>134</v>
      </c>
      <c r="H1" s="34" t="s">
        <v>135</v>
      </c>
      <c r="I1" s="35" t="s">
        <v>136</v>
      </c>
      <c r="K1" s="40" t="s">
        <v>161</v>
      </c>
    </row>
    <row r="2" spans="1:13" x14ac:dyDescent="0.45">
      <c r="A2" s="2" t="s">
        <v>127</v>
      </c>
      <c r="B2" s="32"/>
      <c r="C2" s="32"/>
      <c r="D2" s="41">
        <f t="shared" ref="D2:I2" si="0">D5+D10+D14+D17</f>
        <v>0.15000000000000002</v>
      </c>
      <c r="E2" s="41">
        <f t="shared" si="0"/>
        <v>0.3</v>
      </c>
      <c r="F2" s="41">
        <f t="shared" si="0"/>
        <v>0.5</v>
      </c>
      <c r="G2" s="41">
        <f t="shared" si="0"/>
        <v>0.70000000000000007</v>
      </c>
      <c r="H2" s="41">
        <f t="shared" si="0"/>
        <v>0.85</v>
      </c>
      <c r="I2" s="41">
        <f t="shared" si="0"/>
        <v>0.95</v>
      </c>
    </row>
    <row r="3" spans="1:13" x14ac:dyDescent="0.45">
      <c r="A3" s="2" t="s">
        <v>128</v>
      </c>
      <c r="B3" s="32"/>
      <c r="C3" s="32"/>
      <c r="D3" s="41">
        <f t="shared" ref="D3:I3" si="1">+D20+D24+D28</f>
        <v>0.85000000000000009</v>
      </c>
      <c r="E3" s="41">
        <f t="shared" si="1"/>
        <v>0.7</v>
      </c>
      <c r="F3" s="41">
        <f t="shared" si="1"/>
        <v>0.5</v>
      </c>
      <c r="G3" s="41">
        <f t="shared" si="1"/>
        <v>0.30000000000000004</v>
      </c>
      <c r="H3" s="41">
        <f t="shared" si="1"/>
        <v>0.15</v>
      </c>
      <c r="I3" s="41">
        <f t="shared" si="1"/>
        <v>0.05</v>
      </c>
    </row>
    <row r="4" spans="1:13" x14ac:dyDescent="0.45">
      <c r="D4" s="21"/>
      <c r="E4" s="21"/>
      <c r="F4" s="21"/>
      <c r="G4" s="21"/>
      <c r="H4" s="21"/>
      <c r="I4" s="21"/>
    </row>
    <row r="5" spans="1:13" s="5" customFormat="1" x14ac:dyDescent="0.45">
      <c r="A5" s="68" t="s">
        <v>10</v>
      </c>
      <c r="B5" s="68"/>
      <c r="C5" s="68"/>
      <c r="D5" s="83">
        <f>SUM(D6:D9)</f>
        <v>0.05</v>
      </c>
      <c r="E5" s="83">
        <f t="shared" ref="E5:I5" si="2">SUM(E6:E9)</f>
        <v>0.10500000000000001</v>
      </c>
      <c r="F5" s="83">
        <f t="shared" si="2"/>
        <v>0.18500000000000003</v>
      </c>
      <c r="G5" s="83">
        <f t="shared" si="2"/>
        <v>0.27</v>
      </c>
      <c r="H5" s="83">
        <f t="shared" si="2"/>
        <v>0.32500000000000001</v>
      </c>
      <c r="I5" s="83">
        <f t="shared" si="2"/>
        <v>0.39500000000000002</v>
      </c>
    </row>
    <row r="6" spans="1:13" x14ac:dyDescent="0.45">
      <c r="A6" t="s">
        <v>194</v>
      </c>
      <c r="B6" t="s">
        <v>195</v>
      </c>
      <c r="C6" s="54" t="s">
        <v>203</v>
      </c>
      <c r="D6" s="21">
        <v>2.5000000000000001E-2</v>
      </c>
      <c r="E6" s="21">
        <v>5.5E-2</v>
      </c>
      <c r="F6" s="21">
        <v>0.08</v>
      </c>
      <c r="G6" s="21">
        <v>0.11</v>
      </c>
      <c r="H6" s="21">
        <v>0.13500000000000001</v>
      </c>
      <c r="I6" s="21">
        <v>0.16500000000000001</v>
      </c>
    </row>
    <row r="7" spans="1:13" x14ac:dyDescent="0.45">
      <c r="A7" s="39" t="s">
        <v>140</v>
      </c>
      <c r="B7" s="39" t="s">
        <v>139</v>
      </c>
      <c r="C7" s="39" t="s">
        <v>203</v>
      </c>
      <c r="D7" s="21">
        <v>2.5000000000000001E-2</v>
      </c>
      <c r="E7" s="21">
        <v>0.05</v>
      </c>
      <c r="F7" s="21">
        <v>7.0000000000000007E-2</v>
      </c>
      <c r="G7" s="21">
        <v>0.1</v>
      </c>
      <c r="H7" s="21">
        <v>0.125</v>
      </c>
      <c r="I7" s="21">
        <v>0.155</v>
      </c>
    </row>
    <row r="8" spans="1:13" x14ac:dyDescent="0.45">
      <c r="A8" t="s">
        <v>137</v>
      </c>
      <c r="B8" t="s">
        <v>138</v>
      </c>
      <c r="C8" s="54" t="s">
        <v>204</v>
      </c>
      <c r="D8" s="21"/>
      <c r="E8" s="42"/>
      <c r="F8" s="42">
        <v>3.4999999999999996E-2</v>
      </c>
      <c r="G8" s="42">
        <v>0.06</v>
      </c>
      <c r="H8" s="42">
        <v>6.5000000000000002E-2</v>
      </c>
      <c r="I8" s="42">
        <v>7.4999999999999997E-2</v>
      </c>
    </row>
    <row r="9" spans="1:13" x14ac:dyDescent="0.45">
      <c r="D9" s="21"/>
      <c r="E9" s="21"/>
      <c r="F9" s="21"/>
      <c r="G9" s="21"/>
      <c r="H9" s="21"/>
      <c r="I9" s="21"/>
    </row>
    <row r="10" spans="1:13" x14ac:dyDescent="0.45">
      <c r="A10" s="68" t="s">
        <v>26</v>
      </c>
      <c r="B10" s="68"/>
      <c r="C10" s="68"/>
      <c r="D10" s="83">
        <f t="shared" ref="D10:I10" si="3">SUM(D11:D13)</f>
        <v>7.0000000000000007E-2</v>
      </c>
      <c r="E10" s="83">
        <f t="shared" si="3"/>
        <v>0.14500000000000002</v>
      </c>
      <c r="F10" s="83">
        <f t="shared" si="3"/>
        <v>0.23499999999999999</v>
      </c>
      <c r="G10" s="83">
        <f t="shared" si="3"/>
        <v>0.32</v>
      </c>
      <c r="H10" s="83">
        <f t="shared" si="3"/>
        <v>0.39500000000000002</v>
      </c>
      <c r="I10" s="83">
        <f t="shared" si="3"/>
        <v>0.47499999999999998</v>
      </c>
    </row>
    <row r="11" spans="1:13" x14ac:dyDescent="0.45">
      <c r="A11" s="11" t="s">
        <v>141</v>
      </c>
      <c r="B11" s="11" t="s">
        <v>142</v>
      </c>
      <c r="C11" s="11" t="s">
        <v>205</v>
      </c>
      <c r="D11" s="20">
        <v>0.05</v>
      </c>
      <c r="E11" s="20">
        <v>0.11</v>
      </c>
      <c r="F11" s="20">
        <v>0.17499999999999999</v>
      </c>
      <c r="G11" s="20">
        <v>0.22</v>
      </c>
      <c r="H11" s="20">
        <v>0.27</v>
      </c>
      <c r="I11" s="20">
        <v>0.3</v>
      </c>
    </row>
    <row r="12" spans="1:13" s="16" customFormat="1" x14ac:dyDescent="0.45">
      <c r="A12" s="39" t="s">
        <v>120</v>
      </c>
      <c r="B12" s="39" t="s">
        <v>121</v>
      </c>
      <c r="C12" s="39" t="s">
        <v>206</v>
      </c>
      <c r="D12" s="20">
        <v>0.02</v>
      </c>
      <c r="E12" s="20">
        <v>3.5000000000000003E-2</v>
      </c>
      <c r="F12" s="20">
        <v>0.06</v>
      </c>
      <c r="G12" s="20">
        <v>0.1</v>
      </c>
      <c r="H12" s="20">
        <v>0.125</v>
      </c>
      <c r="I12" s="20">
        <v>0.17499999999999999</v>
      </c>
      <c r="J12"/>
      <c r="L12" s="22"/>
      <c r="M12" s="22"/>
    </row>
    <row r="13" spans="1:13" x14ac:dyDescent="0.45">
      <c r="A13" s="11"/>
      <c r="B13" s="11"/>
      <c r="C13" s="11"/>
      <c r="D13" s="21"/>
      <c r="E13" s="21"/>
      <c r="F13" s="20"/>
      <c r="G13" s="20"/>
      <c r="H13" s="20"/>
      <c r="I13" s="20"/>
    </row>
    <row r="14" spans="1:13" x14ac:dyDescent="0.45">
      <c r="A14" s="68" t="s">
        <v>43</v>
      </c>
      <c r="B14" s="68"/>
      <c r="C14" s="68"/>
      <c r="D14" s="83">
        <f>D15</f>
        <v>0</v>
      </c>
      <c r="E14" s="83">
        <f t="shared" ref="E14:I14" si="4">E15</f>
        <v>0</v>
      </c>
      <c r="F14" s="83">
        <f t="shared" si="4"/>
        <v>0</v>
      </c>
      <c r="G14" s="83">
        <f t="shared" si="4"/>
        <v>0.03</v>
      </c>
      <c r="H14" s="83">
        <f t="shared" si="4"/>
        <v>0.03</v>
      </c>
      <c r="I14" s="83">
        <f t="shared" si="4"/>
        <v>0</v>
      </c>
    </row>
    <row r="15" spans="1:13" x14ac:dyDescent="0.45">
      <c r="A15" s="11" t="s">
        <v>44</v>
      </c>
      <c r="B15" s="11" t="s">
        <v>45</v>
      </c>
      <c r="C15" s="11" t="s">
        <v>208</v>
      </c>
      <c r="D15" s="20"/>
      <c r="E15" s="36"/>
      <c r="F15" s="20"/>
      <c r="G15" s="20">
        <v>0.03</v>
      </c>
      <c r="H15" s="20">
        <v>0.03</v>
      </c>
      <c r="I15" s="20"/>
    </row>
    <row r="16" spans="1:13" x14ac:dyDescent="0.45">
      <c r="A16" s="9"/>
      <c r="B16" s="9"/>
      <c r="C16" s="9"/>
      <c r="D16" s="36"/>
      <c r="E16" s="36"/>
      <c r="F16" s="36"/>
      <c r="G16" s="36"/>
      <c r="H16" s="36"/>
      <c r="I16" s="36"/>
    </row>
    <row r="17" spans="1:9" x14ac:dyDescent="0.45">
      <c r="A17" s="68" t="s">
        <v>48</v>
      </c>
      <c r="B17" s="68"/>
      <c r="C17" s="68"/>
      <c r="D17" s="83">
        <f>D18</f>
        <v>0.03</v>
      </c>
      <c r="E17" s="83">
        <f t="shared" ref="E17:I17" si="5">E18</f>
        <v>0.05</v>
      </c>
      <c r="F17" s="83">
        <f t="shared" si="5"/>
        <v>0.08</v>
      </c>
      <c r="G17" s="83">
        <f t="shared" si="5"/>
        <v>0.08</v>
      </c>
      <c r="H17" s="83">
        <f t="shared" si="5"/>
        <v>0.1</v>
      </c>
      <c r="I17" s="83">
        <f t="shared" si="5"/>
        <v>0.08</v>
      </c>
    </row>
    <row r="18" spans="1:9" s="17" customFormat="1" x14ac:dyDescent="0.45">
      <c r="A18" t="s">
        <v>49</v>
      </c>
      <c r="B18" s="11" t="s">
        <v>50</v>
      </c>
      <c r="C18" s="11" t="s">
        <v>209</v>
      </c>
      <c r="D18" s="20">
        <v>0.03</v>
      </c>
      <c r="E18" s="20">
        <v>0.05</v>
      </c>
      <c r="F18" s="20">
        <v>0.08</v>
      </c>
      <c r="G18" s="20">
        <v>0.08</v>
      </c>
      <c r="H18" s="20">
        <v>0.1</v>
      </c>
      <c r="I18" s="20">
        <v>0.08</v>
      </c>
    </row>
    <row r="19" spans="1:9" x14ac:dyDescent="0.45">
      <c r="D19" s="21"/>
      <c r="E19" s="21"/>
      <c r="F19" s="21"/>
      <c r="G19" s="21"/>
      <c r="H19" s="21"/>
      <c r="I19" s="21"/>
    </row>
    <row r="20" spans="1:9" x14ac:dyDescent="0.45">
      <c r="A20" s="68" t="s">
        <v>66</v>
      </c>
      <c r="B20" s="68"/>
      <c r="C20" s="68"/>
      <c r="D20" s="83">
        <f t="shared" ref="D20:I20" si="6">SUM(D21:D22)</f>
        <v>0.31000000000000005</v>
      </c>
      <c r="E20" s="83">
        <f t="shared" si="6"/>
        <v>0.26</v>
      </c>
      <c r="F20" s="83">
        <f t="shared" si="6"/>
        <v>0.21500000000000002</v>
      </c>
      <c r="G20" s="83">
        <f t="shared" si="6"/>
        <v>0.15000000000000002</v>
      </c>
      <c r="H20" s="83">
        <f t="shared" si="6"/>
        <v>6.5000000000000002E-2</v>
      </c>
      <c r="I20" s="83">
        <f t="shared" si="6"/>
        <v>0</v>
      </c>
    </row>
    <row r="21" spans="1:9" x14ac:dyDescent="0.45">
      <c r="A21" s="11" t="s">
        <v>145</v>
      </c>
      <c r="B21" s="11" t="s">
        <v>146</v>
      </c>
      <c r="C21" s="11" t="s">
        <v>210</v>
      </c>
      <c r="D21" s="20">
        <v>0.14000000000000001</v>
      </c>
      <c r="E21" s="20">
        <v>0.11</v>
      </c>
      <c r="F21" s="20">
        <v>7.4999999999999997E-2</v>
      </c>
      <c r="G21" s="20">
        <v>0.05</v>
      </c>
      <c r="H21" s="20">
        <v>2.5000000000000001E-2</v>
      </c>
      <c r="I21" s="20"/>
    </row>
    <row r="22" spans="1:9" x14ac:dyDescent="0.45">
      <c r="A22" s="39" t="s">
        <v>150</v>
      </c>
      <c r="B22" s="39" t="s">
        <v>149</v>
      </c>
      <c r="C22" s="39" t="s">
        <v>211</v>
      </c>
      <c r="D22" s="20">
        <v>0.17</v>
      </c>
      <c r="E22" s="20">
        <v>0.15</v>
      </c>
      <c r="F22" s="20">
        <v>0.14000000000000001</v>
      </c>
      <c r="G22" s="20">
        <v>0.1</v>
      </c>
      <c r="H22" s="20">
        <v>0.04</v>
      </c>
      <c r="I22" s="20"/>
    </row>
    <row r="23" spans="1:9" x14ac:dyDescent="0.45">
      <c r="A23" s="9"/>
      <c r="B23" s="9"/>
      <c r="C23" s="9"/>
      <c r="D23" s="36"/>
      <c r="E23" s="36"/>
      <c r="F23" s="36"/>
      <c r="G23" s="36"/>
      <c r="H23" s="36"/>
      <c r="I23" s="36"/>
    </row>
    <row r="24" spans="1:9" x14ac:dyDescent="0.45">
      <c r="A24" s="68" t="s">
        <v>73</v>
      </c>
      <c r="B24" s="68"/>
      <c r="C24" s="68"/>
      <c r="D24" s="83">
        <f>SUM(D25:D26)</f>
        <v>0.26</v>
      </c>
      <c r="E24" s="83">
        <f t="shared" ref="E24:I24" si="7">SUM(E25:E26)</f>
        <v>0.24</v>
      </c>
      <c r="F24" s="83">
        <f t="shared" si="7"/>
        <v>0.185</v>
      </c>
      <c r="G24" s="83">
        <f t="shared" si="7"/>
        <v>0.13</v>
      </c>
      <c r="H24" s="83">
        <f t="shared" si="7"/>
        <v>6.5000000000000002E-2</v>
      </c>
      <c r="I24" s="83">
        <f t="shared" si="7"/>
        <v>0.03</v>
      </c>
    </row>
    <row r="25" spans="1:9" x14ac:dyDescent="0.45">
      <c r="A25" s="39" t="s">
        <v>158</v>
      </c>
      <c r="B25" s="39" t="s">
        <v>156</v>
      </c>
      <c r="C25" s="39" t="s">
        <v>212</v>
      </c>
      <c r="D25" s="20">
        <v>0.12</v>
      </c>
      <c r="E25" s="20">
        <v>0.09</v>
      </c>
      <c r="F25" s="20">
        <v>7.4999999999999997E-2</v>
      </c>
      <c r="G25" s="20">
        <v>0.05</v>
      </c>
      <c r="H25" s="20">
        <v>2.5000000000000001E-2</v>
      </c>
      <c r="I25" s="20"/>
    </row>
    <row r="26" spans="1:9" x14ac:dyDescent="0.45">
      <c r="A26" s="39" t="s">
        <v>159</v>
      </c>
      <c r="B26" s="39" t="s">
        <v>160</v>
      </c>
      <c r="C26" s="39" t="s">
        <v>213</v>
      </c>
      <c r="D26" s="20">
        <v>0.14000000000000001</v>
      </c>
      <c r="E26" s="20">
        <v>0.15</v>
      </c>
      <c r="F26" s="20">
        <v>0.11</v>
      </c>
      <c r="G26" s="20">
        <v>0.08</v>
      </c>
      <c r="H26" s="20">
        <v>0.04</v>
      </c>
      <c r="I26" s="20">
        <v>0.03</v>
      </c>
    </row>
    <row r="27" spans="1:9" x14ac:dyDescent="0.45">
      <c r="D27" s="21"/>
      <c r="E27" s="21"/>
      <c r="F27" s="21"/>
      <c r="G27" s="21"/>
      <c r="H27" s="21"/>
      <c r="I27" s="21"/>
    </row>
    <row r="28" spans="1:9" x14ac:dyDescent="0.45">
      <c r="A28" s="68" t="s">
        <v>78</v>
      </c>
      <c r="B28" s="68"/>
      <c r="C28" s="68"/>
      <c r="D28" s="83">
        <f>SUM(D29:D31)</f>
        <v>0.28000000000000003</v>
      </c>
      <c r="E28" s="83">
        <f t="shared" ref="E28:I28" si="8">SUM(E29:E31)</f>
        <v>0.19999999999999998</v>
      </c>
      <c r="F28" s="83">
        <f t="shared" si="8"/>
        <v>0.1</v>
      </c>
      <c r="G28" s="83">
        <f t="shared" si="8"/>
        <v>0.02</v>
      </c>
      <c r="H28" s="83">
        <f t="shared" si="8"/>
        <v>0.02</v>
      </c>
      <c r="I28" s="83">
        <f t="shared" si="8"/>
        <v>0.02</v>
      </c>
    </row>
    <row r="29" spans="1:9" x14ac:dyDescent="0.45">
      <c r="A29" s="11" t="s">
        <v>94</v>
      </c>
      <c r="B29" s="11" t="s">
        <v>95</v>
      </c>
      <c r="C29" s="11" t="s">
        <v>214</v>
      </c>
      <c r="D29" s="21">
        <v>0.2</v>
      </c>
      <c r="E29" s="21">
        <v>0.18</v>
      </c>
      <c r="F29" s="21">
        <v>0.08</v>
      </c>
      <c r="G29" s="21"/>
      <c r="H29" s="21"/>
      <c r="I29" s="21"/>
    </row>
    <row r="30" spans="1:9" x14ac:dyDescent="0.45">
      <c r="A30" s="39" t="s">
        <v>111</v>
      </c>
      <c r="B30" s="39"/>
      <c r="C30" s="39" t="s">
        <v>216</v>
      </c>
      <c r="D30" s="21">
        <v>0.08</v>
      </c>
      <c r="E30" s="21">
        <v>0.02</v>
      </c>
      <c r="F30" s="21">
        <v>0.02</v>
      </c>
      <c r="G30" s="21">
        <v>0.02</v>
      </c>
      <c r="H30" s="21">
        <v>0.02</v>
      </c>
      <c r="I30" s="21">
        <v>0.02</v>
      </c>
    </row>
    <row r="31" spans="1:9" x14ac:dyDescent="0.45">
      <c r="D31" s="8"/>
      <c r="E31" s="8"/>
      <c r="F31" s="18"/>
      <c r="G31" s="18"/>
      <c r="H31" s="18"/>
      <c r="I31" s="18"/>
    </row>
    <row r="32" spans="1:9" x14ac:dyDescent="0.45">
      <c r="A32" s="55" t="s">
        <v>217</v>
      </c>
      <c r="B32" s="55"/>
      <c r="C32" s="55"/>
      <c r="D32" s="82">
        <f>(D12+D18)/(D10+D17)</f>
        <v>0.5</v>
      </c>
      <c r="E32" s="82">
        <f t="shared" ref="E32:I32" si="9">(E12+E18)/(E10+E17)</f>
        <v>0.4358974358974359</v>
      </c>
      <c r="F32" s="82">
        <f t="shared" si="9"/>
        <v>0.44444444444444448</v>
      </c>
      <c r="G32" s="82">
        <f t="shared" si="9"/>
        <v>0.44999999999999996</v>
      </c>
      <c r="H32" s="82">
        <f t="shared" si="9"/>
        <v>0.45454545454545459</v>
      </c>
      <c r="I32" s="82">
        <f t="shared" si="9"/>
        <v>0.45945945945945954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46"/>
  <sheetViews>
    <sheetView zoomScaleNormal="100" workbookViewId="0">
      <pane xSplit="7" ySplit="2" topLeftCell="H9" activePane="bottomRight" state="frozen"/>
      <selection pane="topRight" activeCell="E1" sqref="E1"/>
      <selection pane="bottomLeft" activeCell="A3" sqref="A3"/>
      <selection pane="bottomRight" activeCell="D36" sqref="D36"/>
    </sheetView>
  </sheetViews>
  <sheetFormatPr defaultRowHeight="14.25" x14ac:dyDescent="0.45"/>
  <cols>
    <col min="1" max="1" width="72.59765625" customWidth="1"/>
    <col min="2" max="2" width="13.3984375" customWidth="1"/>
    <col min="3" max="3" width="10.73046875" style="17" bestFit="1" customWidth="1"/>
    <col min="4" max="4" width="52.1328125" bestFit="1" customWidth="1"/>
    <col min="5" max="5" width="16.86328125" customWidth="1"/>
    <col min="6" max="6" width="15.59765625" style="27" customWidth="1"/>
    <col min="7" max="7" width="14.59765625" style="27" customWidth="1"/>
    <col min="8" max="8" width="10" style="27" bestFit="1" customWidth="1"/>
    <col min="9" max="9" width="12.59765625" style="27" bestFit="1" customWidth="1"/>
    <col min="10" max="10" width="9" style="27" bestFit="1" customWidth="1"/>
    <col min="11" max="11" width="8.1328125" style="27" bestFit="1" customWidth="1"/>
    <col min="12" max="12" width="12" style="27" bestFit="1" customWidth="1"/>
    <col min="13" max="13" width="16.265625" style="27" bestFit="1" customWidth="1"/>
    <col min="15" max="15" width="44" bestFit="1" customWidth="1"/>
    <col min="16" max="16" width="12.3984375" customWidth="1"/>
    <col min="18" max="18" width="23.73046875" customWidth="1"/>
    <col min="19" max="19" width="11.3984375" customWidth="1"/>
  </cols>
  <sheetData>
    <row r="1" spans="1:19" x14ac:dyDescent="0.45">
      <c r="A1" t="s">
        <v>115</v>
      </c>
      <c r="B1" t="s">
        <v>1</v>
      </c>
      <c r="C1" s="29" t="s">
        <v>109</v>
      </c>
      <c r="F1" s="27" t="s">
        <v>2</v>
      </c>
      <c r="G1" s="1" t="s">
        <v>3</v>
      </c>
      <c r="H1" s="27" t="s">
        <v>4</v>
      </c>
      <c r="I1" s="27" t="s">
        <v>5</v>
      </c>
      <c r="J1" s="27" t="s">
        <v>6</v>
      </c>
      <c r="K1" s="27" t="s">
        <v>7</v>
      </c>
      <c r="L1" s="27" t="s">
        <v>8</v>
      </c>
      <c r="M1" s="27" t="s">
        <v>9</v>
      </c>
    </row>
    <row r="2" spans="1:19" s="5" customFormat="1" x14ac:dyDescent="0.45">
      <c r="A2" s="2" t="s">
        <v>10</v>
      </c>
      <c r="B2" s="2"/>
      <c r="C2"/>
      <c r="D2" s="2" t="s">
        <v>10</v>
      </c>
      <c r="E2" s="2"/>
      <c r="F2" s="3"/>
      <c r="G2" s="3"/>
      <c r="H2" s="4">
        <v>0.05</v>
      </c>
      <c r="I2" s="4">
        <v>0.09</v>
      </c>
      <c r="J2" s="4">
        <v>0.16</v>
      </c>
      <c r="K2" s="4">
        <v>0.22</v>
      </c>
      <c r="L2" s="4">
        <v>0.28000000000000003</v>
      </c>
      <c r="M2" s="4">
        <v>0.38</v>
      </c>
      <c r="O2" s="5" t="s">
        <v>11</v>
      </c>
    </row>
    <row r="3" spans="1:19" x14ac:dyDescent="0.45">
      <c r="A3" t="s">
        <v>12</v>
      </c>
      <c r="B3" t="s">
        <v>13</v>
      </c>
      <c r="C3" s="17" t="s">
        <v>103</v>
      </c>
      <c r="D3" s="30"/>
      <c r="E3" s="30"/>
      <c r="F3" s="7">
        <v>5.4999999999999997E-3</v>
      </c>
      <c r="G3" s="7"/>
      <c r="H3" s="6">
        <v>2.5000000000000001E-2</v>
      </c>
      <c r="I3" s="6">
        <v>4.4999999999999998E-2</v>
      </c>
      <c r="J3" s="6">
        <v>0.05</v>
      </c>
      <c r="K3" s="6">
        <v>7.0000000000000007E-2</v>
      </c>
      <c r="L3" s="6">
        <v>0.09</v>
      </c>
      <c r="M3" s="6">
        <v>0.13</v>
      </c>
      <c r="O3" t="s">
        <v>14</v>
      </c>
      <c r="P3" t="s">
        <v>15</v>
      </c>
    </row>
    <row r="4" spans="1:19" x14ac:dyDescent="0.45">
      <c r="A4" t="s">
        <v>16</v>
      </c>
      <c r="B4" t="s">
        <v>17</v>
      </c>
      <c r="C4" s="17" t="s">
        <v>102</v>
      </c>
      <c r="D4" t="str">
        <f>A4</f>
        <v>SPDR S&amp;P/ASX 200 ETF</v>
      </c>
      <c r="E4" t="str">
        <f>B4</f>
        <v>STW</v>
      </c>
      <c r="F4" s="7">
        <v>1.9E-3</v>
      </c>
      <c r="G4" s="7"/>
      <c r="H4" s="6">
        <v>2.5000000000000001E-2</v>
      </c>
      <c r="I4" s="6">
        <v>4.4999999999999998E-2</v>
      </c>
      <c r="J4" s="6">
        <v>0.05</v>
      </c>
      <c r="K4" s="6">
        <v>7.0000000000000007E-2</v>
      </c>
      <c r="L4" s="6">
        <v>0.09</v>
      </c>
      <c r="M4" s="6">
        <v>0.13</v>
      </c>
    </row>
    <row r="5" spans="1:19" x14ac:dyDescent="0.45">
      <c r="A5" t="s">
        <v>18</v>
      </c>
      <c r="B5" t="s">
        <v>19</v>
      </c>
      <c r="C5" s="17" t="s">
        <v>103</v>
      </c>
      <c r="D5" s="30"/>
      <c r="E5" s="30"/>
      <c r="F5" s="7">
        <v>9.4999999999999998E-3</v>
      </c>
      <c r="G5" s="8">
        <v>0.15</v>
      </c>
      <c r="H5" s="6"/>
      <c r="I5" s="6"/>
      <c r="J5" s="6">
        <v>0.03</v>
      </c>
      <c r="K5" s="6">
        <v>0.04</v>
      </c>
      <c r="L5" s="6">
        <v>0.05</v>
      </c>
      <c r="M5" s="6">
        <v>0.06</v>
      </c>
      <c r="O5" t="s">
        <v>20</v>
      </c>
      <c r="P5" t="s">
        <v>21</v>
      </c>
    </row>
    <row r="6" spans="1:19" x14ac:dyDescent="0.45">
      <c r="A6" t="s">
        <v>22</v>
      </c>
      <c r="B6" t="s">
        <v>23</v>
      </c>
      <c r="C6" s="17" t="s">
        <v>103</v>
      </c>
      <c r="D6" s="30" t="s">
        <v>116</v>
      </c>
      <c r="E6" s="30" t="s">
        <v>117</v>
      </c>
      <c r="F6" s="7">
        <v>9.9299999999999996E-3</v>
      </c>
      <c r="G6" s="8"/>
      <c r="H6" s="6"/>
      <c r="I6" s="6"/>
      <c r="J6" s="6">
        <v>0.03</v>
      </c>
      <c r="K6" s="6">
        <v>0.04</v>
      </c>
      <c r="L6" s="6">
        <v>0.05</v>
      </c>
      <c r="M6" s="6">
        <v>0.06</v>
      </c>
      <c r="O6" t="s">
        <v>24</v>
      </c>
      <c r="P6" t="s">
        <v>25</v>
      </c>
    </row>
    <row r="7" spans="1:19" x14ac:dyDescent="0.45">
      <c r="H7" s="27">
        <v>9</v>
      </c>
    </row>
    <row r="8" spans="1:19" x14ac:dyDescent="0.45">
      <c r="A8" s="2" t="s">
        <v>26</v>
      </c>
      <c r="B8" s="2"/>
      <c r="D8" s="2" t="s">
        <v>26</v>
      </c>
      <c r="E8" s="2"/>
      <c r="F8" s="3"/>
      <c r="G8" s="3"/>
      <c r="H8" s="4">
        <v>7.0000000000000007E-2</v>
      </c>
      <c r="I8" s="4">
        <v>0.13</v>
      </c>
      <c r="J8" s="4">
        <v>0.23</v>
      </c>
      <c r="K8" s="4">
        <v>0.33</v>
      </c>
      <c r="L8" s="4">
        <v>0.41</v>
      </c>
      <c r="M8" s="4">
        <v>0.47</v>
      </c>
    </row>
    <row r="9" spans="1:19" x14ac:dyDescent="0.45">
      <c r="A9" s="11" t="s">
        <v>27</v>
      </c>
      <c r="B9" s="11" t="s">
        <v>28</v>
      </c>
      <c r="C9" s="17" t="s">
        <v>103</v>
      </c>
      <c r="D9" s="30" t="s">
        <v>29</v>
      </c>
      <c r="E9" s="30" t="s">
        <v>30</v>
      </c>
      <c r="F9" s="12">
        <v>1.2E-2</v>
      </c>
      <c r="G9" s="13">
        <v>0.15</v>
      </c>
      <c r="H9" s="13">
        <v>3.5000000000000003E-2</v>
      </c>
      <c r="I9" s="14">
        <v>6.5000000000000002E-2</v>
      </c>
      <c r="J9" s="14">
        <v>7.4999999999999997E-2</v>
      </c>
      <c r="K9" s="14">
        <v>0.11</v>
      </c>
      <c r="L9" s="14">
        <v>0.13500000000000001</v>
      </c>
      <c r="M9" s="14">
        <v>0.155</v>
      </c>
      <c r="O9" t="s">
        <v>29</v>
      </c>
      <c r="P9" t="s">
        <v>30</v>
      </c>
    </row>
    <row r="10" spans="1:19" s="16" customFormat="1" x14ac:dyDescent="0.45">
      <c r="A10" s="11" t="s">
        <v>33</v>
      </c>
      <c r="B10" s="11" t="s">
        <v>34</v>
      </c>
      <c r="C10" s="17" t="s">
        <v>103</v>
      </c>
      <c r="D10" s="30" t="s">
        <v>120</v>
      </c>
      <c r="E10" s="30" t="s">
        <v>121</v>
      </c>
      <c r="F10" s="12">
        <v>8.5000000000000006E-3</v>
      </c>
      <c r="G10" s="15"/>
      <c r="H10" s="13">
        <v>3.5000000000000003E-2</v>
      </c>
      <c r="I10" s="14">
        <v>6.5000000000000002E-2</v>
      </c>
      <c r="J10" s="14">
        <v>7.4999999999999997E-2</v>
      </c>
      <c r="K10" s="14">
        <v>0.11</v>
      </c>
      <c r="L10" s="14">
        <v>0.13500000000000001</v>
      </c>
      <c r="M10" s="14">
        <v>0.155</v>
      </c>
      <c r="O10" t="s">
        <v>31</v>
      </c>
      <c r="P10" t="s">
        <v>32</v>
      </c>
      <c r="R10" s="22"/>
      <c r="S10" s="22"/>
    </row>
    <row r="11" spans="1:19" x14ac:dyDescent="0.45">
      <c r="A11" s="11" t="s">
        <v>35</v>
      </c>
      <c r="B11" s="11" t="s">
        <v>36</v>
      </c>
      <c r="C11" s="17" t="s">
        <v>103</v>
      </c>
      <c r="D11" s="30" t="s">
        <v>118</v>
      </c>
      <c r="E11" s="30" t="s">
        <v>119</v>
      </c>
      <c r="F11" s="12">
        <v>1.35E-2</v>
      </c>
      <c r="G11" s="13">
        <v>0.1</v>
      </c>
      <c r="H11" s="10"/>
      <c r="I11" s="10"/>
      <c r="J11" s="14">
        <v>0.04</v>
      </c>
      <c r="K11" s="14">
        <v>5.5E-2</v>
      </c>
      <c r="L11" s="14">
        <v>7.0000000000000007E-2</v>
      </c>
      <c r="M11" s="14">
        <v>0.08</v>
      </c>
      <c r="O11" t="s">
        <v>37</v>
      </c>
      <c r="P11" t="s">
        <v>38</v>
      </c>
    </row>
    <row r="12" spans="1:19" x14ac:dyDescent="0.45">
      <c r="A12" s="11" t="s">
        <v>39</v>
      </c>
      <c r="B12" s="11" t="s">
        <v>40</v>
      </c>
      <c r="C12" s="17" t="s">
        <v>103</v>
      </c>
      <c r="D12" s="30" t="s">
        <v>122</v>
      </c>
      <c r="E12" s="30" t="s">
        <v>110</v>
      </c>
      <c r="F12" s="7">
        <v>3.2000000000000002E-3</v>
      </c>
      <c r="J12" s="14">
        <v>0.04</v>
      </c>
      <c r="K12" s="14">
        <v>5.5E-2</v>
      </c>
      <c r="L12" s="14">
        <v>7.0000000000000007E-2</v>
      </c>
      <c r="M12" s="14">
        <v>0.08</v>
      </c>
      <c r="O12" t="s">
        <v>41</v>
      </c>
      <c r="P12" t="s">
        <v>42</v>
      </c>
    </row>
    <row r="14" spans="1:19" x14ac:dyDescent="0.45">
      <c r="A14" s="2" t="s">
        <v>43</v>
      </c>
      <c r="B14" s="2"/>
      <c r="D14" s="2" t="s">
        <v>43</v>
      </c>
      <c r="E14" s="2"/>
      <c r="F14" s="3"/>
      <c r="G14" s="3"/>
      <c r="H14" s="3">
        <v>0</v>
      </c>
      <c r="I14" s="3">
        <v>0</v>
      </c>
      <c r="J14" s="4">
        <v>0.02</v>
      </c>
      <c r="K14" s="4">
        <v>0.03</v>
      </c>
      <c r="L14" s="4">
        <v>0.03</v>
      </c>
      <c r="M14" s="4">
        <v>0.02</v>
      </c>
    </row>
    <row r="15" spans="1:19" x14ac:dyDescent="0.45">
      <c r="A15" s="11" t="s">
        <v>44</v>
      </c>
      <c r="B15" s="11" t="s">
        <v>45</v>
      </c>
      <c r="C15" s="17" t="s">
        <v>102</v>
      </c>
      <c r="D15" s="17" t="str">
        <f>A15</f>
        <v>Vanguard Australian Property Securities Index ETF</v>
      </c>
      <c r="E15" s="17" t="str">
        <f>B15</f>
        <v>VAP</v>
      </c>
      <c r="F15" s="12">
        <v>2.3E-3</v>
      </c>
      <c r="G15" s="10"/>
      <c r="H15" s="10"/>
      <c r="I15" s="10"/>
      <c r="J15" s="13">
        <v>0.02</v>
      </c>
      <c r="K15" s="13">
        <v>0.03</v>
      </c>
      <c r="L15" s="13">
        <v>0.03</v>
      </c>
      <c r="M15" s="13">
        <v>0.02</v>
      </c>
      <c r="O15" t="s">
        <v>46</v>
      </c>
      <c r="P15" t="s">
        <v>47</v>
      </c>
    </row>
    <row r="16" spans="1:19" x14ac:dyDescent="0.45">
      <c r="A16" s="9"/>
      <c r="B16" s="9"/>
      <c r="F16" s="10"/>
      <c r="G16" s="10"/>
      <c r="H16" s="10"/>
      <c r="I16" s="10"/>
      <c r="J16" s="10"/>
      <c r="K16" s="10"/>
      <c r="L16" s="10"/>
      <c r="M16" s="10"/>
    </row>
    <row r="17" spans="1:16" x14ac:dyDescent="0.45">
      <c r="A17" s="2" t="s">
        <v>48</v>
      </c>
      <c r="B17" s="2"/>
      <c r="D17" s="2" t="s">
        <v>48</v>
      </c>
      <c r="E17" s="2"/>
      <c r="F17" s="3"/>
      <c r="G17" s="3"/>
      <c r="H17" s="4">
        <v>0.03</v>
      </c>
      <c r="I17" s="4">
        <v>0.03</v>
      </c>
      <c r="J17" s="4">
        <v>0.04</v>
      </c>
      <c r="K17" s="4">
        <v>0.05</v>
      </c>
      <c r="L17" s="4">
        <v>0.06</v>
      </c>
      <c r="M17" s="4">
        <v>0.03</v>
      </c>
    </row>
    <row r="18" spans="1:16" s="17" customFormat="1" x14ac:dyDescent="0.45">
      <c r="A18" t="s">
        <v>96</v>
      </c>
      <c r="B18" t="s">
        <v>97</v>
      </c>
      <c r="C18" s="17" t="s">
        <v>103</v>
      </c>
      <c r="D18" s="30" t="s">
        <v>123</v>
      </c>
      <c r="E18" s="30" t="s">
        <v>124</v>
      </c>
      <c r="F18" s="12">
        <v>8.0000000000000002E-3</v>
      </c>
      <c r="G18" s="13">
        <v>0.2</v>
      </c>
      <c r="H18" s="13">
        <v>0.03</v>
      </c>
      <c r="I18" s="13">
        <v>0.03</v>
      </c>
      <c r="J18" s="13">
        <v>0.04</v>
      </c>
      <c r="K18" s="13">
        <v>0.05</v>
      </c>
      <c r="L18" s="13">
        <v>0.06</v>
      </c>
      <c r="M18" s="13">
        <v>0.03</v>
      </c>
      <c r="O18" s="17" t="s">
        <v>49</v>
      </c>
      <c r="P18" s="17" t="s">
        <v>50</v>
      </c>
    </row>
    <row r="19" spans="1:16" x14ac:dyDescent="0.45">
      <c r="A19" s="2" t="s">
        <v>51</v>
      </c>
      <c r="B19" s="2"/>
      <c r="D19" s="2" t="s">
        <v>51</v>
      </c>
      <c r="E19" s="2"/>
      <c r="F19" s="3"/>
      <c r="G19" s="3"/>
      <c r="H19" s="3">
        <v>0</v>
      </c>
      <c r="I19" s="3">
        <v>2</v>
      </c>
      <c r="J19" s="3">
        <v>2</v>
      </c>
      <c r="K19" s="3">
        <v>3</v>
      </c>
      <c r="L19" s="3">
        <v>4</v>
      </c>
      <c r="M19" s="3">
        <v>2</v>
      </c>
    </row>
    <row r="20" spans="1:16" x14ac:dyDescent="0.45">
      <c r="A20" t="s">
        <v>52</v>
      </c>
      <c r="B20" t="s">
        <v>53</v>
      </c>
      <c r="C20" s="17" t="s">
        <v>103</v>
      </c>
      <c r="D20" s="30" t="s">
        <v>125</v>
      </c>
      <c r="E20" s="30" t="s">
        <v>126</v>
      </c>
      <c r="F20" s="7">
        <v>1.01E-2</v>
      </c>
      <c r="I20" s="18">
        <v>0.02</v>
      </c>
      <c r="J20" s="18">
        <v>0.02</v>
      </c>
      <c r="K20" s="18">
        <v>0.03</v>
      </c>
      <c r="L20" s="18">
        <v>0.04</v>
      </c>
      <c r="M20" s="18">
        <v>0.02</v>
      </c>
      <c r="O20" t="s">
        <v>54</v>
      </c>
      <c r="P20" t="s">
        <v>55</v>
      </c>
    </row>
    <row r="22" spans="1:16" x14ac:dyDescent="0.45">
      <c r="A22" s="2" t="s">
        <v>56</v>
      </c>
      <c r="B22" s="2"/>
      <c r="D22" s="2" t="s">
        <v>56</v>
      </c>
      <c r="E22" s="2"/>
      <c r="F22" s="3"/>
      <c r="G22" s="3"/>
      <c r="H22" s="3">
        <v>0</v>
      </c>
      <c r="I22" s="3">
        <v>6</v>
      </c>
      <c r="J22" s="3">
        <v>6</v>
      </c>
      <c r="K22" s="3">
        <v>8</v>
      </c>
      <c r="L22" s="3">
        <v>6</v>
      </c>
      <c r="M22" s="3">
        <v>6</v>
      </c>
    </row>
    <row r="24" spans="1:16" x14ac:dyDescent="0.45">
      <c r="A24" t="s">
        <v>57</v>
      </c>
      <c r="B24" t="s">
        <v>58</v>
      </c>
      <c r="C24" s="17" t="s">
        <v>103</v>
      </c>
      <c r="D24" s="30"/>
      <c r="E24" s="30"/>
      <c r="F24" s="7">
        <v>1.4999999999999999E-2</v>
      </c>
      <c r="G24" s="27" t="s">
        <v>59</v>
      </c>
      <c r="I24" s="18">
        <v>0.03</v>
      </c>
      <c r="J24" s="18">
        <v>0.03</v>
      </c>
      <c r="K24" s="18">
        <v>0.04</v>
      </c>
      <c r="L24" s="18">
        <v>0.03</v>
      </c>
      <c r="M24" s="18">
        <v>0.03</v>
      </c>
      <c r="O24" t="s">
        <v>60</v>
      </c>
      <c r="P24" t="s">
        <v>61</v>
      </c>
    </row>
    <row r="25" spans="1:16" x14ac:dyDescent="0.45">
      <c r="A25" t="s">
        <v>62</v>
      </c>
      <c r="B25" t="s">
        <v>63</v>
      </c>
      <c r="C25" s="17" t="s">
        <v>103</v>
      </c>
      <c r="D25" s="30"/>
      <c r="E25" s="30"/>
      <c r="F25" s="7">
        <v>1.2999999999999999E-2</v>
      </c>
      <c r="G25" s="18">
        <v>0.1</v>
      </c>
      <c r="I25" s="18">
        <v>0.03</v>
      </c>
      <c r="J25" s="18">
        <v>0.03</v>
      </c>
      <c r="K25" s="18">
        <v>0.04</v>
      </c>
      <c r="L25" s="18">
        <v>0.03</v>
      </c>
      <c r="M25" s="18">
        <v>0.03</v>
      </c>
      <c r="O25" t="s">
        <v>64</v>
      </c>
      <c r="P25" t="s">
        <v>65</v>
      </c>
    </row>
    <row r="27" spans="1:16" x14ac:dyDescent="0.45">
      <c r="A27" s="2" t="s">
        <v>66</v>
      </c>
      <c r="B27" s="2"/>
      <c r="D27" s="2" t="s">
        <v>66</v>
      </c>
      <c r="E27" s="2"/>
      <c r="F27" s="3"/>
      <c r="G27" s="3"/>
      <c r="H27" s="4">
        <v>0.28000000000000003</v>
      </c>
      <c r="I27" s="4">
        <v>0.23</v>
      </c>
      <c r="J27" s="4">
        <v>0.2</v>
      </c>
      <c r="K27" s="4">
        <v>0.12</v>
      </c>
      <c r="L27" s="4">
        <v>0.06</v>
      </c>
      <c r="M27" s="3">
        <v>0</v>
      </c>
    </row>
    <row r="28" spans="1:16" x14ac:dyDescent="0.45">
      <c r="G28" s="10"/>
      <c r="H28" s="19">
        <f>H29+H30+H31</f>
        <v>0.28000000000000003</v>
      </c>
      <c r="I28" s="19">
        <f t="shared" ref="I28:M28" si="0">I29+I30+I31</f>
        <v>0.22999999999999998</v>
      </c>
      <c r="J28" s="19">
        <f t="shared" si="0"/>
        <v>0.2</v>
      </c>
      <c r="K28" s="19">
        <f t="shared" si="0"/>
        <v>0.12</v>
      </c>
      <c r="L28" s="19">
        <f t="shared" si="0"/>
        <v>0.06</v>
      </c>
      <c r="M28" s="19">
        <f t="shared" si="0"/>
        <v>0</v>
      </c>
    </row>
    <row r="29" spans="1:16" x14ac:dyDescent="0.45">
      <c r="A29" s="11" t="s">
        <v>67</v>
      </c>
      <c r="B29" s="11" t="s">
        <v>68</v>
      </c>
      <c r="D29" t="str">
        <f t="shared" ref="D29:E31" si="1">A29</f>
        <v>Janus Henderson Tactical Income Fund</v>
      </c>
      <c r="E29" t="str">
        <f t="shared" si="1"/>
        <v>IOF0145AU</v>
      </c>
      <c r="F29" s="12">
        <v>4.7000000000000002E-3</v>
      </c>
      <c r="G29" s="10"/>
      <c r="H29" s="20">
        <v>0.1</v>
      </c>
      <c r="I29" s="20">
        <v>0.08</v>
      </c>
      <c r="J29" s="20">
        <v>7.0000000000000007E-2</v>
      </c>
      <c r="K29" s="20">
        <v>0.04</v>
      </c>
      <c r="L29" s="20">
        <v>0.02</v>
      </c>
      <c r="M29" s="20">
        <v>0</v>
      </c>
      <c r="O29" t="s">
        <v>84</v>
      </c>
      <c r="P29" t="s">
        <v>85</v>
      </c>
    </row>
    <row r="30" spans="1:16" x14ac:dyDescent="0.45">
      <c r="A30" s="11" t="s">
        <v>69</v>
      </c>
      <c r="B30" s="11" t="s">
        <v>70</v>
      </c>
      <c r="D30" t="str">
        <f t="shared" si="1"/>
        <v>Macquarie Income Opportunities Fund</v>
      </c>
      <c r="E30" t="str">
        <f t="shared" si="1"/>
        <v>MAQ0277AU</v>
      </c>
      <c r="F30" s="12">
        <v>4.8999999999999998E-3</v>
      </c>
      <c r="G30" s="10"/>
      <c r="H30" s="20">
        <v>0.09</v>
      </c>
      <c r="I30" s="20">
        <v>7.4999999999999997E-2</v>
      </c>
      <c r="J30" s="20">
        <v>6.5000000000000002E-2</v>
      </c>
      <c r="K30" s="20">
        <v>0.04</v>
      </c>
      <c r="L30" s="20">
        <v>0.02</v>
      </c>
      <c r="M30" s="20">
        <v>0</v>
      </c>
      <c r="O30" t="s">
        <v>88</v>
      </c>
      <c r="P30" t="s">
        <v>89</v>
      </c>
    </row>
    <row r="31" spans="1:16" x14ac:dyDescent="0.45">
      <c r="A31" s="11" t="s">
        <v>71</v>
      </c>
      <c r="B31" s="11" t="s">
        <v>72</v>
      </c>
      <c r="C31" s="17" t="s">
        <v>102</v>
      </c>
      <c r="D31" t="str">
        <f t="shared" si="1"/>
        <v>Legg Mason Western Asset Australian Bond Fund — Class A</v>
      </c>
      <c r="E31" t="str">
        <f t="shared" si="1"/>
        <v>SSB0122AU</v>
      </c>
      <c r="F31" s="12">
        <v>4.1999999999999997E-3</v>
      </c>
      <c r="G31" s="10"/>
      <c r="H31" s="20">
        <v>0.09</v>
      </c>
      <c r="I31" s="20">
        <v>7.4999999999999997E-2</v>
      </c>
      <c r="J31" s="20">
        <v>6.5000000000000002E-2</v>
      </c>
      <c r="K31" s="20">
        <v>0.04</v>
      </c>
      <c r="L31" s="20">
        <v>0.02</v>
      </c>
      <c r="M31" s="20">
        <v>0</v>
      </c>
      <c r="O31" t="s">
        <v>86</v>
      </c>
      <c r="P31" t="s">
        <v>87</v>
      </c>
    </row>
    <row r="32" spans="1:16" x14ac:dyDescent="0.45">
      <c r="A32" s="9"/>
      <c r="B32" s="9"/>
      <c r="F32" s="10"/>
      <c r="G32" s="10"/>
      <c r="H32" s="10"/>
      <c r="I32" s="10"/>
      <c r="J32" s="10"/>
      <c r="K32" s="10"/>
      <c r="L32" s="10"/>
      <c r="M32" s="10"/>
    </row>
    <row r="33" spans="1:16" x14ac:dyDescent="0.45">
      <c r="A33" s="2" t="s">
        <v>73</v>
      </c>
      <c r="B33" s="2"/>
      <c r="D33" s="2" t="s">
        <v>73</v>
      </c>
      <c r="E33" s="2"/>
      <c r="F33" s="3"/>
      <c r="G33" s="3"/>
      <c r="H33" s="4">
        <v>0.21</v>
      </c>
      <c r="I33" s="4">
        <v>0.17</v>
      </c>
      <c r="J33" s="4">
        <v>0.14000000000000001</v>
      </c>
      <c r="K33" s="4">
        <v>0.08</v>
      </c>
      <c r="L33" s="4">
        <v>0.03</v>
      </c>
      <c r="M33" s="3">
        <v>0</v>
      </c>
    </row>
    <row r="35" spans="1:16" x14ac:dyDescent="0.45">
      <c r="A35" t="s">
        <v>74</v>
      </c>
      <c r="B35" t="s">
        <v>75</v>
      </c>
      <c r="C35" s="17" t="s">
        <v>102</v>
      </c>
      <c r="D35" t="str">
        <f>A35</f>
        <v>Bentham Global Income Fund</v>
      </c>
      <c r="E35" t="str">
        <f>B35</f>
        <v>CSA0038AU</v>
      </c>
      <c r="F35" s="7">
        <v>7.7000000000000002E-3</v>
      </c>
      <c r="H35" s="21">
        <v>6.9999999999999993E-2</v>
      </c>
      <c r="I35" s="21">
        <v>5.5E-2</v>
      </c>
      <c r="J35" s="21">
        <v>4.4999999999999998E-2</v>
      </c>
      <c r="K35" s="21">
        <v>2.5000000000000001E-2</v>
      </c>
      <c r="L35" s="21">
        <v>0.01</v>
      </c>
      <c r="M35" s="21">
        <v>0</v>
      </c>
      <c r="O35" t="s">
        <v>90</v>
      </c>
      <c r="P35" t="s">
        <v>91</v>
      </c>
    </row>
    <row r="36" spans="1:16" x14ac:dyDescent="0.45">
      <c r="A36" t="s">
        <v>76</v>
      </c>
      <c r="B36" t="s">
        <v>77</v>
      </c>
      <c r="D36" t="str">
        <f>A36</f>
        <v>PIMCO Global Bond Fund — Wholesale Class</v>
      </c>
      <c r="E36" t="str">
        <f>B36</f>
        <v>ETL0018AU</v>
      </c>
      <c r="F36" s="7">
        <v>5.0000000000000001E-3</v>
      </c>
      <c r="H36" s="6">
        <v>0.14000000000000001</v>
      </c>
      <c r="I36" s="6">
        <v>0.11500000000000002</v>
      </c>
      <c r="J36" s="6">
        <v>9.5000000000000015E-2</v>
      </c>
      <c r="K36" s="6">
        <v>5.5E-2</v>
      </c>
      <c r="L36" s="6">
        <v>1.9999999999999997E-2</v>
      </c>
      <c r="M36" s="6">
        <v>0</v>
      </c>
      <c r="O36" s="24" t="s">
        <v>92</v>
      </c>
      <c r="P36" s="24" t="s">
        <v>93</v>
      </c>
    </row>
    <row r="37" spans="1:16" x14ac:dyDescent="0.45">
      <c r="O37" s="23"/>
    </row>
    <row r="38" spans="1:16" x14ac:dyDescent="0.45">
      <c r="A38" s="2" t="s">
        <v>78</v>
      </c>
      <c r="B38" s="2"/>
      <c r="D38" s="2" t="s">
        <v>78</v>
      </c>
      <c r="E38" s="2"/>
      <c r="F38" s="3"/>
      <c r="G38" s="3"/>
      <c r="H38" s="4">
        <v>0.36</v>
      </c>
      <c r="I38" s="4">
        <v>0.27</v>
      </c>
      <c r="J38" s="4">
        <v>0.13</v>
      </c>
      <c r="K38" s="4">
        <v>0.06</v>
      </c>
      <c r="L38" s="4">
        <v>0.03</v>
      </c>
      <c r="M38" s="4">
        <v>0.02</v>
      </c>
      <c r="O38" s="23"/>
    </row>
    <row r="39" spans="1:16" x14ac:dyDescent="0.45">
      <c r="A39" t="s">
        <v>79</v>
      </c>
      <c r="B39" t="s">
        <v>80</v>
      </c>
      <c r="D39" s="28"/>
      <c r="E39" s="28"/>
      <c r="H39" s="8">
        <f>H38/3</f>
        <v>0.12</v>
      </c>
      <c r="I39" s="8">
        <f>I38/3</f>
        <v>9.0000000000000011E-2</v>
      </c>
      <c r="J39" s="18">
        <v>0.04</v>
      </c>
      <c r="K39" s="18">
        <v>0.02</v>
      </c>
      <c r="L39" s="18">
        <v>0.01</v>
      </c>
      <c r="O39" t="s">
        <v>82</v>
      </c>
      <c r="P39" t="s">
        <v>83</v>
      </c>
    </row>
    <row r="40" spans="1:16" x14ac:dyDescent="0.45">
      <c r="A40" t="s">
        <v>94</v>
      </c>
      <c r="B40" t="s">
        <v>95</v>
      </c>
      <c r="D40" t="str">
        <f>A40</f>
        <v>BetaShares Australian High Interest Cash ETF</v>
      </c>
      <c r="E40" t="str">
        <f>B40</f>
        <v>AAA</v>
      </c>
      <c r="F40" s="7">
        <v>1.8E-3</v>
      </c>
      <c r="H40" s="8">
        <f>H38/3</f>
        <v>0.12</v>
      </c>
      <c r="I40" s="8">
        <f>I38/3</f>
        <v>9.0000000000000011E-2</v>
      </c>
      <c r="J40" s="18">
        <v>0.04</v>
      </c>
      <c r="K40" s="18">
        <v>0.02</v>
      </c>
    </row>
    <row r="41" spans="1:16" x14ac:dyDescent="0.45">
      <c r="A41" t="s">
        <v>81</v>
      </c>
      <c r="D41" t="str">
        <f>A41</f>
        <v>Cash Management Trust</v>
      </c>
      <c r="H41" s="8">
        <f>H38/3</f>
        <v>0.12</v>
      </c>
      <c r="I41" s="8">
        <f>I38/3</f>
        <v>9.0000000000000011E-2</v>
      </c>
      <c r="J41" s="18">
        <v>0.05</v>
      </c>
      <c r="K41" s="18">
        <v>0.02</v>
      </c>
      <c r="L41" s="18">
        <v>0.02</v>
      </c>
      <c r="M41" s="18">
        <v>0.02</v>
      </c>
    </row>
    <row r="46" spans="1:16" x14ac:dyDescent="0.45">
      <c r="A46" s="22"/>
      <c r="B46" s="2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F13"/>
  <sheetViews>
    <sheetView workbookViewId="0">
      <selection activeCell="D32" sqref="D32"/>
    </sheetView>
  </sheetViews>
  <sheetFormatPr defaultRowHeight="14.25" x14ac:dyDescent="0.45"/>
  <cols>
    <col min="1" max="1" width="11.59765625" customWidth="1"/>
    <col min="2" max="2" width="20.265625" customWidth="1"/>
    <col min="3" max="3" width="11.86328125" customWidth="1"/>
    <col min="4" max="4" width="45.59765625" customWidth="1"/>
    <col min="5" max="5" width="20.59765625" customWidth="1"/>
    <col min="6" max="6" width="38" customWidth="1"/>
  </cols>
  <sheetData>
    <row r="2" spans="2:6" ht="93" customHeight="1" x14ac:dyDescent="0.45">
      <c r="B2" s="84" t="s">
        <v>177</v>
      </c>
      <c r="C2" s="84"/>
      <c r="D2" s="84"/>
      <c r="E2" s="84"/>
      <c r="F2" s="84"/>
    </row>
    <row r="5" spans="2:6" x14ac:dyDescent="0.45">
      <c r="B5" s="43" t="s">
        <v>163</v>
      </c>
      <c r="C5" s="43" t="s">
        <v>164</v>
      </c>
      <c r="D5" s="43" t="s">
        <v>165</v>
      </c>
      <c r="E5" s="43" t="s">
        <v>178</v>
      </c>
    </row>
    <row r="6" spans="2:6" x14ac:dyDescent="0.45">
      <c r="B6" s="44" t="s">
        <v>179</v>
      </c>
      <c r="C6" s="44" t="s">
        <v>180</v>
      </c>
      <c r="D6" s="44" t="s">
        <v>181</v>
      </c>
      <c r="E6" s="44" t="s">
        <v>134</v>
      </c>
    </row>
    <row r="7" spans="2:6" x14ac:dyDescent="0.45">
      <c r="B7" s="44" t="s">
        <v>179</v>
      </c>
      <c r="C7" s="44" t="s">
        <v>182</v>
      </c>
      <c r="D7" s="44" t="s">
        <v>183</v>
      </c>
      <c r="E7" s="44" t="s">
        <v>132</v>
      </c>
    </row>
    <row r="8" spans="2:6" x14ac:dyDescent="0.45">
      <c r="B8" s="44" t="s">
        <v>179</v>
      </c>
      <c r="C8" s="44" t="s">
        <v>184</v>
      </c>
      <c r="D8" s="44" t="s">
        <v>185</v>
      </c>
      <c r="E8" s="44" t="s">
        <v>133</v>
      </c>
    </row>
    <row r="9" spans="2:6" x14ac:dyDescent="0.45">
      <c r="B9" s="44" t="s">
        <v>179</v>
      </c>
      <c r="C9" s="44" t="s">
        <v>186</v>
      </c>
      <c r="D9" s="44" t="s">
        <v>187</v>
      </c>
      <c r="E9" s="44" t="s">
        <v>135</v>
      </c>
    </row>
    <row r="10" spans="2:6" x14ac:dyDescent="0.45">
      <c r="B10" s="44" t="s">
        <v>179</v>
      </c>
      <c r="C10" s="44" t="s">
        <v>188</v>
      </c>
      <c r="D10" s="44" t="s">
        <v>189</v>
      </c>
      <c r="E10" s="44" t="s">
        <v>136</v>
      </c>
    </row>
    <row r="11" spans="2:6" x14ac:dyDescent="0.45">
      <c r="B11" s="44" t="s">
        <v>167</v>
      </c>
      <c r="C11" s="44" t="s">
        <v>190</v>
      </c>
      <c r="D11" s="44" t="s">
        <v>191</v>
      </c>
      <c r="E11" s="44" t="s">
        <v>192</v>
      </c>
    </row>
    <row r="13" spans="2:6" ht="14.25" customHeight="1" x14ac:dyDescent="0.45">
      <c r="B13" s="44" t="s">
        <v>193</v>
      </c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DD509-DA2B-4EE3-8558-DE1F70157261}">
  <dimension ref="A1:O33"/>
  <sheetViews>
    <sheetView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I33" sqref="A33:I33"/>
    </sheetView>
  </sheetViews>
  <sheetFormatPr defaultRowHeight="14.25" x14ac:dyDescent="0.45"/>
  <cols>
    <col min="1" max="1" width="59.3984375" bestFit="1" customWidth="1"/>
    <col min="2" max="2" width="13.3984375" customWidth="1"/>
    <col min="3" max="3" width="34.46484375" style="54" bestFit="1" customWidth="1"/>
    <col min="4" max="4" width="12.59765625" style="51" customWidth="1"/>
    <col min="5" max="5" width="13.73046875" style="51" customWidth="1"/>
    <col min="6" max="6" width="11.86328125" style="51" customWidth="1"/>
    <col min="7" max="8" width="13.1328125" style="51" customWidth="1"/>
    <col min="9" max="9" width="14" style="51" customWidth="1"/>
    <col min="10" max="10" width="12.59765625" customWidth="1"/>
    <col min="11" max="11" width="49.265625" customWidth="1"/>
    <col min="12" max="12" width="12.3984375" customWidth="1"/>
    <col min="14" max="14" width="23.73046875" customWidth="1"/>
    <col min="15" max="15" width="11.3984375" customWidth="1"/>
  </cols>
  <sheetData>
    <row r="1" spans="1:15" ht="46.5" customHeight="1" x14ac:dyDescent="0.45">
      <c r="A1" s="33" t="s">
        <v>129</v>
      </c>
      <c r="B1" s="33" t="s">
        <v>130</v>
      </c>
      <c r="C1" s="33" t="s">
        <v>202</v>
      </c>
      <c r="D1" s="34" t="s">
        <v>131</v>
      </c>
      <c r="E1" s="34" t="s">
        <v>132</v>
      </c>
      <c r="F1" s="34" t="s">
        <v>133</v>
      </c>
      <c r="G1" s="34" t="s">
        <v>134</v>
      </c>
      <c r="H1" s="34" t="s">
        <v>135</v>
      </c>
      <c r="I1" s="35" t="s">
        <v>136</v>
      </c>
      <c r="K1" s="40" t="s">
        <v>161</v>
      </c>
    </row>
    <row r="2" spans="1:15" x14ac:dyDescent="0.45">
      <c r="A2" s="2" t="s">
        <v>127</v>
      </c>
      <c r="B2" s="32"/>
      <c r="C2" s="32"/>
      <c r="D2" s="41">
        <f t="shared" ref="D2:I2" si="0">D5+D10+D15+D18</f>
        <v>0.15000000000000002</v>
      </c>
      <c r="E2" s="41">
        <f t="shared" si="0"/>
        <v>0.3</v>
      </c>
      <c r="F2" s="41">
        <f t="shared" si="0"/>
        <v>0.5</v>
      </c>
      <c r="G2" s="41">
        <f t="shared" si="0"/>
        <v>0.70000000000000007</v>
      </c>
      <c r="H2" s="41">
        <f t="shared" si="0"/>
        <v>0.85</v>
      </c>
      <c r="I2" s="41">
        <f t="shared" si="0"/>
        <v>0.95</v>
      </c>
    </row>
    <row r="3" spans="1:15" x14ac:dyDescent="0.45">
      <c r="A3" s="2" t="s">
        <v>128</v>
      </c>
      <c r="B3" s="32"/>
      <c r="C3" s="32"/>
      <c r="D3" s="41">
        <f t="shared" ref="D3:I3" si="1">+D21+D25+D29</f>
        <v>0.85000000000000009</v>
      </c>
      <c r="E3" s="41">
        <f t="shared" si="1"/>
        <v>0.7</v>
      </c>
      <c r="F3" s="41">
        <f t="shared" si="1"/>
        <v>0.5</v>
      </c>
      <c r="G3" s="41">
        <f t="shared" si="1"/>
        <v>0.30000000000000004</v>
      </c>
      <c r="H3" s="41">
        <f t="shared" si="1"/>
        <v>0.15</v>
      </c>
      <c r="I3" s="41">
        <f t="shared" si="1"/>
        <v>0.05</v>
      </c>
    </row>
    <row r="4" spans="1:15" x14ac:dyDescent="0.45">
      <c r="D4" s="21"/>
      <c r="E4" s="21"/>
      <c r="F4" s="21"/>
      <c r="G4" s="21"/>
      <c r="H4" s="21"/>
      <c r="I4" s="21"/>
    </row>
    <row r="5" spans="1:15" s="5" customFormat="1" x14ac:dyDescent="0.45">
      <c r="A5" s="68" t="s">
        <v>10</v>
      </c>
      <c r="B5" s="68"/>
      <c r="C5" s="68"/>
      <c r="D5" s="83">
        <f t="shared" ref="D5:I5" si="2">SUM(D6:D8)</f>
        <v>0.05</v>
      </c>
      <c r="E5" s="83">
        <f t="shared" si="2"/>
        <v>0.10500000000000001</v>
      </c>
      <c r="F5" s="83">
        <f t="shared" si="2"/>
        <v>0.18500000000000003</v>
      </c>
      <c r="G5" s="83">
        <f t="shared" si="2"/>
        <v>0.27</v>
      </c>
      <c r="H5" s="83">
        <f t="shared" si="2"/>
        <v>0.32500000000000001</v>
      </c>
      <c r="I5" s="83">
        <f t="shared" si="2"/>
        <v>0.39500000000000002</v>
      </c>
    </row>
    <row r="6" spans="1:15" x14ac:dyDescent="0.45">
      <c r="A6" t="s">
        <v>194</v>
      </c>
      <c r="B6" t="s">
        <v>195</v>
      </c>
      <c r="C6" s="54" t="s">
        <v>203</v>
      </c>
      <c r="D6" s="21">
        <v>2.5000000000000001E-2</v>
      </c>
      <c r="E6" s="21">
        <v>5.5E-2</v>
      </c>
      <c r="F6" s="21">
        <v>0.08</v>
      </c>
      <c r="G6" s="21">
        <v>0.11</v>
      </c>
      <c r="H6" s="21">
        <v>0.13500000000000001</v>
      </c>
      <c r="I6" s="21">
        <v>0.16500000000000001</v>
      </c>
    </row>
    <row r="7" spans="1:15" x14ac:dyDescent="0.45">
      <c r="A7" t="s">
        <v>112</v>
      </c>
      <c r="B7" t="s">
        <v>113</v>
      </c>
      <c r="C7" s="54" t="s">
        <v>203</v>
      </c>
      <c r="D7" s="21">
        <v>2.5000000000000001E-2</v>
      </c>
      <c r="E7" s="21">
        <v>0.05</v>
      </c>
      <c r="F7" s="21">
        <v>7.0000000000000007E-2</v>
      </c>
      <c r="G7" s="21">
        <v>0.1</v>
      </c>
      <c r="H7" s="21">
        <v>0.125</v>
      </c>
      <c r="I7" s="21">
        <v>0.155</v>
      </c>
    </row>
    <row r="8" spans="1:15" x14ac:dyDescent="0.45">
      <c r="A8" t="s">
        <v>137</v>
      </c>
      <c r="B8" t="s">
        <v>138</v>
      </c>
      <c r="C8" s="54" t="s">
        <v>204</v>
      </c>
      <c r="D8" s="21"/>
      <c r="E8" s="42"/>
      <c r="F8" s="42">
        <v>3.4999999999999996E-2</v>
      </c>
      <c r="G8" s="42">
        <v>0.06</v>
      </c>
      <c r="H8" s="42">
        <v>6.5000000000000002E-2</v>
      </c>
      <c r="I8" s="42">
        <v>7.4999999999999997E-2</v>
      </c>
    </row>
    <row r="9" spans="1:15" x14ac:dyDescent="0.45">
      <c r="D9" s="21"/>
      <c r="E9" s="21"/>
      <c r="F9" s="21"/>
      <c r="G9" s="21"/>
      <c r="H9" s="21"/>
      <c r="I9" s="21"/>
    </row>
    <row r="10" spans="1:15" x14ac:dyDescent="0.45">
      <c r="A10" s="68" t="s">
        <v>26</v>
      </c>
      <c r="B10" s="68"/>
      <c r="C10" s="68"/>
      <c r="D10" s="83">
        <f t="shared" ref="D10:I10" si="3">SUM(D11:D14)</f>
        <v>7.0000000000000007E-2</v>
      </c>
      <c r="E10" s="83">
        <f t="shared" si="3"/>
        <v>0.14500000000000002</v>
      </c>
      <c r="F10" s="83">
        <f t="shared" si="3"/>
        <v>0.23499999999999999</v>
      </c>
      <c r="G10" s="83">
        <f t="shared" si="3"/>
        <v>0.32</v>
      </c>
      <c r="H10" s="83">
        <f t="shared" si="3"/>
        <v>0.39500000000000002</v>
      </c>
      <c r="I10" s="83">
        <f t="shared" si="3"/>
        <v>0.47499999999999998</v>
      </c>
    </row>
    <row r="11" spans="1:15" x14ac:dyDescent="0.45">
      <c r="A11" t="s">
        <v>141</v>
      </c>
      <c r="B11" t="s">
        <v>142</v>
      </c>
      <c r="C11" s="54" t="s">
        <v>205</v>
      </c>
      <c r="D11" s="20">
        <v>0.05</v>
      </c>
      <c r="E11" s="20">
        <v>0.11</v>
      </c>
      <c r="F11" s="20">
        <v>0.13</v>
      </c>
      <c r="G11" s="20">
        <v>0.15</v>
      </c>
      <c r="H11" s="20">
        <v>0.19</v>
      </c>
      <c r="I11" s="20">
        <v>0.20499999999999999</v>
      </c>
    </row>
    <row r="12" spans="1:15" x14ac:dyDescent="0.45">
      <c r="A12" t="s">
        <v>143</v>
      </c>
      <c r="B12" t="s">
        <v>144</v>
      </c>
      <c r="C12" s="54" t="s">
        <v>206</v>
      </c>
      <c r="D12" s="20">
        <v>0.02</v>
      </c>
      <c r="E12" s="20">
        <v>3.5000000000000003E-2</v>
      </c>
      <c r="F12" s="20">
        <v>0.06</v>
      </c>
      <c r="G12" s="20">
        <v>0.1</v>
      </c>
      <c r="H12" s="20">
        <v>0.12</v>
      </c>
      <c r="I12" s="20">
        <v>0.17499999999999999</v>
      </c>
      <c r="N12" s="38"/>
      <c r="O12" s="38"/>
    </row>
    <row r="13" spans="1:15" x14ac:dyDescent="0.45">
      <c r="A13" s="39" t="s">
        <v>201</v>
      </c>
      <c r="B13" s="39" t="s">
        <v>200</v>
      </c>
      <c r="C13" s="39" t="s">
        <v>207</v>
      </c>
      <c r="D13" s="20"/>
      <c r="E13" s="52"/>
      <c r="F13" s="20">
        <v>4.4999999999999998E-2</v>
      </c>
      <c r="G13" s="20">
        <v>7.0000000000000007E-2</v>
      </c>
      <c r="H13" s="20">
        <v>8.5000000000000006E-2</v>
      </c>
      <c r="I13" s="20">
        <v>9.5000000000000001E-2</v>
      </c>
    </row>
    <row r="14" spans="1:15" x14ac:dyDescent="0.45">
      <c r="D14" s="21"/>
      <c r="E14" s="21"/>
      <c r="F14" s="20"/>
      <c r="G14" s="20"/>
      <c r="H14" s="20"/>
      <c r="I14" s="20"/>
    </row>
    <row r="15" spans="1:15" x14ac:dyDescent="0.45">
      <c r="A15" s="68" t="s">
        <v>43</v>
      </c>
      <c r="B15" s="68"/>
      <c r="C15" s="68"/>
      <c r="D15" s="83">
        <f t="shared" ref="D15:I15" si="4">D16</f>
        <v>0</v>
      </c>
      <c r="E15" s="83">
        <f t="shared" si="4"/>
        <v>0</v>
      </c>
      <c r="F15" s="83">
        <f t="shared" si="4"/>
        <v>0</v>
      </c>
      <c r="G15" s="83">
        <f t="shared" si="4"/>
        <v>0.03</v>
      </c>
      <c r="H15" s="83">
        <f t="shared" si="4"/>
        <v>0.03</v>
      </c>
      <c r="I15" s="83">
        <f t="shared" si="4"/>
        <v>0</v>
      </c>
    </row>
    <row r="16" spans="1:15" x14ac:dyDescent="0.45">
      <c r="A16" t="s">
        <v>44</v>
      </c>
      <c r="B16" t="s">
        <v>45</v>
      </c>
      <c r="C16" s="54" t="s">
        <v>208</v>
      </c>
      <c r="D16" s="20"/>
      <c r="E16" s="36"/>
      <c r="F16" s="20"/>
      <c r="G16" s="20">
        <v>0.03</v>
      </c>
      <c r="H16" s="20">
        <v>0.03</v>
      </c>
      <c r="I16" s="20"/>
    </row>
    <row r="17" spans="1:9" x14ac:dyDescent="0.45">
      <c r="A17" s="5"/>
      <c r="B17" s="5"/>
      <c r="C17" s="5"/>
      <c r="D17" s="36"/>
      <c r="E17" s="36"/>
      <c r="F17" s="36"/>
      <c r="G17" s="36"/>
      <c r="H17" s="36"/>
      <c r="I17" s="36"/>
    </row>
    <row r="18" spans="1:9" x14ac:dyDescent="0.45">
      <c r="A18" s="68" t="s">
        <v>48</v>
      </c>
      <c r="B18" s="68"/>
      <c r="C18" s="68"/>
      <c r="D18" s="83">
        <f t="shared" ref="D18:I18" si="5">D19</f>
        <v>0.03</v>
      </c>
      <c r="E18" s="83">
        <f t="shared" si="5"/>
        <v>0.05</v>
      </c>
      <c r="F18" s="83">
        <f t="shared" si="5"/>
        <v>0.08</v>
      </c>
      <c r="G18" s="83">
        <f t="shared" si="5"/>
        <v>0.08</v>
      </c>
      <c r="H18" s="83">
        <f t="shared" si="5"/>
        <v>0.1</v>
      </c>
      <c r="I18" s="83">
        <f t="shared" si="5"/>
        <v>0.08</v>
      </c>
    </row>
    <row r="19" spans="1:9" x14ac:dyDescent="0.45">
      <c r="A19" t="s">
        <v>49</v>
      </c>
      <c r="B19" t="s">
        <v>50</v>
      </c>
      <c r="C19" s="54" t="s">
        <v>209</v>
      </c>
      <c r="D19" s="20">
        <v>0.03</v>
      </c>
      <c r="E19" s="20">
        <v>0.05</v>
      </c>
      <c r="F19" s="20">
        <v>0.08</v>
      </c>
      <c r="G19" s="20">
        <v>0.08</v>
      </c>
      <c r="H19" s="20">
        <v>0.1</v>
      </c>
      <c r="I19" s="20">
        <v>0.08</v>
      </c>
    </row>
    <row r="20" spans="1:9" x14ac:dyDescent="0.45">
      <c r="D20" s="21"/>
      <c r="E20" s="21"/>
      <c r="F20" s="21"/>
      <c r="G20" s="21"/>
      <c r="H20" s="21"/>
      <c r="I20" s="21"/>
    </row>
    <row r="21" spans="1:9" x14ac:dyDescent="0.45">
      <c r="A21" s="68" t="s">
        <v>66</v>
      </c>
      <c r="B21" s="68"/>
      <c r="C21" s="68"/>
      <c r="D21" s="83">
        <f t="shared" ref="D21:I21" si="6">SUM(D22:D23)</f>
        <v>0.31000000000000005</v>
      </c>
      <c r="E21" s="83">
        <f t="shared" si="6"/>
        <v>0.26</v>
      </c>
      <c r="F21" s="83">
        <f t="shared" si="6"/>
        <v>0.21500000000000002</v>
      </c>
      <c r="G21" s="83">
        <f t="shared" si="6"/>
        <v>0.15000000000000002</v>
      </c>
      <c r="H21" s="83">
        <f t="shared" si="6"/>
        <v>6.5000000000000002E-2</v>
      </c>
      <c r="I21" s="83">
        <f t="shared" si="6"/>
        <v>0</v>
      </c>
    </row>
    <row r="22" spans="1:9" x14ac:dyDescent="0.45">
      <c r="A22" s="39" t="s">
        <v>199</v>
      </c>
      <c r="B22" s="39" t="s">
        <v>198</v>
      </c>
      <c r="C22" s="39" t="s">
        <v>210</v>
      </c>
      <c r="D22" s="20">
        <v>0.14000000000000001</v>
      </c>
      <c r="E22" s="20">
        <v>0.11</v>
      </c>
      <c r="F22" s="20">
        <v>7.4999999999999997E-2</v>
      </c>
      <c r="G22" s="20">
        <v>0.05</v>
      </c>
      <c r="H22" s="20">
        <v>2.5000000000000001E-2</v>
      </c>
      <c r="I22" s="20"/>
    </row>
    <row r="23" spans="1:9" x14ac:dyDescent="0.45">
      <c r="A23" t="s">
        <v>147</v>
      </c>
      <c r="B23" t="s">
        <v>148</v>
      </c>
      <c r="C23" s="54" t="s">
        <v>211</v>
      </c>
      <c r="D23" s="20">
        <v>0.17</v>
      </c>
      <c r="E23" s="20">
        <v>0.15</v>
      </c>
      <c r="F23" s="20">
        <v>0.14000000000000001</v>
      </c>
      <c r="G23" s="20">
        <v>0.1</v>
      </c>
      <c r="H23" s="20">
        <v>0.04</v>
      </c>
      <c r="I23" s="20"/>
    </row>
    <row r="24" spans="1:9" x14ac:dyDescent="0.45">
      <c r="A24" s="5"/>
      <c r="B24" s="5"/>
      <c r="C24" s="5"/>
      <c r="D24" s="36"/>
      <c r="E24" s="36"/>
      <c r="F24" s="36"/>
      <c r="G24" s="36"/>
      <c r="H24" s="36"/>
      <c r="I24" s="36"/>
    </row>
    <row r="25" spans="1:9" x14ac:dyDescent="0.45">
      <c r="A25" s="68" t="s">
        <v>73</v>
      </c>
      <c r="B25" s="68"/>
      <c r="C25" s="68"/>
      <c r="D25" s="83">
        <f t="shared" ref="D25:I25" si="7">SUM(D26:D27)</f>
        <v>0.26</v>
      </c>
      <c r="E25" s="83">
        <f t="shared" si="7"/>
        <v>0.24</v>
      </c>
      <c r="F25" s="83">
        <f t="shared" si="7"/>
        <v>0.185</v>
      </c>
      <c r="G25" s="83">
        <f t="shared" si="7"/>
        <v>0.13</v>
      </c>
      <c r="H25" s="83">
        <f t="shared" si="7"/>
        <v>6.5000000000000002E-2</v>
      </c>
      <c r="I25" s="83">
        <f t="shared" si="7"/>
        <v>0.03</v>
      </c>
    </row>
    <row r="26" spans="1:9" x14ac:dyDescent="0.45">
      <c r="A26" t="s">
        <v>151</v>
      </c>
      <c r="B26" t="s">
        <v>152</v>
      </c>
      <c r="C26" s="54" t="s">
        <v>212</v>
      </c>
      <c r="D26" s="20">
        <v>0.12</v>
      </c>
      <c r="E26" s="20">
        <v>0.09</v>
      </c>
      <c r="F26" s="20">
        <v>7.4999999999999997E-2</v>
      </c>
      <c r="G26" s="20">
        <v>0.05</v>
      </c>
      <c r="H26" s="20">
        <v>2.5000000000000001E-2</v>
      </c>
      <c r="I26" s="20"/>
    </row>
    <row r="27" spans="1:9" x14ac:dyDescent="0.45">
      <c r="A27" t="s">
        <v>153</v>
      </c>
      <c r="B27" t="s">
        <v>154</v>
      </c>
      <c r="C27" s="54" t="s">
        <v>213</v>
      </c>
      <c r="D27" s="20">
        <v>0.14000000000000001</v>
      </c>
      <c r="E27" s="20">
        <v>0.15</v>
      </c>
      <c r="F27" s="20">
        <v>0.11</v>
      </c>
      <c r="G27" s="20">
        <v>0.08</v>
      </c>
      <c r="H27" s="20">
        <v>0.04</v>
      </c>
      <c r="I27" s="20">
        <v>0.03</v>
      </c>
    </row>
    <row r="28" spans="1:9" x14ac:dyDescent="0.45">
      <c r="D28" s="21"/>
      <c r="E28" s="21"/>
      <c r="F28" s="21"/>
      <c r="G28" s="21"/>
      <c r="H28" s="21"/>
      <c r="I28" s="21"/>
    </row>
    <row r="29" spans="1:9" x14ac:dyDescent="0.45">
      <c r="A29" s="68" t="s">
        <v>78</v>
      </c>
      <c r="B29" s="68"/>
      <c r="C29" s="68"/>
      <c r="D29" s="83">
        <f t="shared" ref="D29:I29" si="8">SUM(D30:D31)</f>
        <v>0.28000000000000003</v>
      </c>
      <c r="E29" s="83">
        <f t="shared" si="8"/>
        <v>0.19999999999999998</v>
      </c>
      <c r="F29" s="83">
        <f t="shared" si="8"/>
        <v>0.1</v>
      </c>
      <c r="G29" s="83">
        <f t="shared" si="8"/>
        <v>0.02</v>
      </c>
      <c r="H29" s="83">
        <f t="shared" si="8"/>
        <v>0.02</v>
      </c>
      <c r="I29" s="83">
        <f t="shared" si="8"/>
        <v>0.02</v>
      </c>
    </row>
    <row r="30" spans="1:9" x14ac:dyDescent="0.45">
      <c r="A30" t="s">
        <v>94</v>
      </c>
      <c r="B30" t="s">
        <v>95</v>
      </c>
      <c r="C30" s="54" t="s">
        <v>214</v>
      </c>
      <c r="D30" s="21">
        <v>0.26</v>
      </c>
      <c r="E30" s="21">
        <v>0.18</v>
      </c>
      <c r="F30" s="21">
        <v>0.08</v>
      </c>
      <c r="G30" s="21"/>
      <c r="H30" s="21"/>
      <c r="I30" s="21"/>
    </row>
    <row r="31" spans="1:9" x14ac:dyDescent="0.45">
      <c r="A31" t="s">
        <v>157</v>
      </c>
      <c r="B31" s="37"/>
      <c r="C31" s="37" t="s">
        <v>216</v>
      </c>
      <c r="D31" s="21">
        <v>0.02</v>
      </c>
      <c r="E31" s="21">
        <v>0.02</v>
      </c>
      <c r="F31" s="21">
        <v>0.02</v>
      </c>
      <c r="G31" s="21">
        <v>0.02</v>
      </c>
      <c r="H31" s="21">
        <v>0.02</v>
      </c>
      <c r="I31" s="21">
        <v>0.02</v>
      </c>
    </row>
    <row r="33" spans="1:9" x14ac:dyDescent="0.45">
      <c r="A33" s="55" t="s">
        <v>217</v>
      </c>
      <c r="B33" s="55"/>
      <c r="C33" s="55"/>
      <c r="D33" s="82">
        <f>(D12+D19)/(D10+D18)</f>
        <v>0.5</v>
      </c>
      <c r="E33" s="82">
        <f>(E12+E19)/(E10+E18)</f>
        <v>0.4358974358974359</v>
      </c>
      <c r="F33" s="82">
        <f t="shared" ref="F33:I33" si="9">(F12+F19)/(F10+F18)</f>
        <v>0.44444444444444448</v>
      </c>
      <c r="G33" s="82">
        <f t="shared" si="9"/>
        <v>0.44999999999999996</v>
      </c>
      <c r="H33" s="82">
        <f t="shared" si="9"/>
        <v>0.44444444444444448</v>
      </c>
      <c r="I33" s="82">
        <f t="shared" si="9"/>
        <v>0.45945945945945954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32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48" sqref="D48"/>
    </sheetView>
  </sheetViews>
  <sheetFormatPr defaultRowHeight="14.25" x14ac:dyDescent="0.45"/>
  <cols>
    <col min="1" max="1" width="59.3984375" bestFit="1" customWidth="1"/>
    <col min="2" max="2" width="11.59765625" bestFit="1" customWidth="1"/>
    <col min="3" max="3" width="34.53125" style="54" customWidth="1"/>
    <col min="4" max="9" width="13.73046875" style="27" customWidth="1"/>
    <col min="11" max="11" width="44.59765625" customWidth="1"/>
  </cols>
  <sheetData>
    <row r="1" spans="1:11" ht="57" x14ac:dyDescent="0.45">
      <c r="A1" s="33" t="s">
        <v>129</v>
      </c>
      <c r="B1" s="33" t="s">
        <v>130</v>
      </c>
      <c r="C1" s="33" t="s">
        <v>218</v>
      </c>
      <c r="D1" s="34" t="s">
        <v>131</v>
      </c>
      <c r="E1" s="34" t="s">
        <v>132</v>
      </c>
      <c r="F1" s="34" t="s">
        <v>133</v>
      </c>
      <c r="G1" s="34" t="s">
        <v>134</v>
      </c>
      <c r="H1" s="34" t="s">
        <v>135</v>
      </c>
      <c r="I1" s="35" t="s">
        <v>136</v>
      </c>
      <c r="K1" s="40" t="s">
        <v>161</v>
      </c>
    </row>
    <row r="2" spans="1:11" x14ac:dyDescent="0.45">
      <c r="A2" s="2" t="s">
        <v>127</v>
      </c>
      <c r="B2" s="32"/>
      <c r="C2" s="32"/>
      <c r="D2" s="41">
        <f t="shared" ref="D2:I2" si="0">D5+D10+D14+D17</f>
        <v>0.15000000000000002</v>
      </c>
      <c r="E2" s="41">
        <f t="shared" si="0"/>
        <v>0.3</v>
      </c>
      <c r="F2" s="41">
        <f t="shared" si="0"/>
        <v>0.5</v>
      </c>
      <c r="G2" s="41">
        <f t="shared" si="0"/>
        <v>0.70000000000000007</v>
      </c>
      <c r="H2" s="41">
        <f t="shared" si="0"/>
        <v>0.85</v>
      </c>
      <c r="I2" s="41">
        <f t="shared" si="0"/>
        <v>0.95</v>
      </c>
    </row>
    <row r="3" spans="1:11" x14ac:dyDescent="0.45">
      <c r="A3" s="2" t="s">
        <v>128</v>
      </c>
      <c r="B3" s="32"/>
      <c r="C3" s="32"/>
      <c r="D3" s="41">
        <f t="shared" ref="D3:I3" si="1">+D20+D24+D28</f>
        <v>0.85000000000000009</v>
      </c>
      <c r="E3" s="41">
        <f t="shared" si="1"/>
        <v>0.7</v>
      </c>
      <c r="F3" s="41">
        <f t="shared" si="1"/>
        <v>0.5</v>
      </c>
      <c r="G3" s="41">
        <f t="shared" si="1"/>
        <v>0.30000000000000004</v>
      </c>
      <c r="H3" s="41">
        <f t="shared" si="1"/>
        <v>0.15</v>
      </c>
      <c r="I3" s="41">
        <f t="shared" si="1"/>
        <v>0.05</v>
      </c>
    </row>
    <row r="4" spans="1:11" x14ac:dyDescent="0.45">
      <c r="D4" s="21"/>
      <c r="E4" s="21"/>
      <c r="F4" s="21"/>
      <c r="G4" s="21"/>
      <c r="H4" s="21"/>
      <c r="I4" s="21"/>
    </row>
    <row r="5" spans="1:11" x14ac:dyDescent="0.45">
      <c r="A5" s="68" t="s">
        <v>10</v>
      </c>
      <c r="B5" s="68"/>
      <c r="C5" s="68"/>
      <c r="D5" s="83">
        <f t="shared" ref="D5:I5" si="2">SUM(D6:D8)</f>
        <v>0.05</v>
      </c>
      <c r="E5" s="83">
        <f t="shared" si="2"/>
        <v>0.10500000000000001</v>
      </c>
      <c r="F5" s="83">
        <f t="shared" si="2"/>
        <v>0.18500000000000003</v>
      </c>
      <c r="G5" s="83">
        <f t="shared" si="2"/>
        <v>0.27</v>
      </c>
      <c r="H5" s="83">
        <f t="shared" si="2"/>
        <v>0.32500000000000001</v>
      </c>
      <c r="I5" s="83">
        <f t="shared" si="2"/>
        <v>0.39500000000000002</v>
      </c>
    </row>
    <row r="6" spans="1:11" x14ac:dyDescent="0.45">
      <c r="A6" t="s">
        <v>194</v>
      </c>
      <c r="B6" t="s">
        <v>195</v>
      </c>
      <c r="C6" s="54" t="s">
        <v>203</v>
      </c>
      <c r="D6" s="21">
        <v>2.5000000000000001E-2</v>
      </c>
      <c r="E6" s="21">
        <v>5.5E-2</v>
      </c>
      <c r="F6" s="21">
        <v>0.08</v>
      </c>
      <c r="G6" s="21">
        <v>0.11</v>
      </c>
      <c r="H6" s="21">
        <v>0.13500000000000001</v>
      </c>
      <c r="I6" s="21">
        <v>0.16500000000000001</v>
      </c>
    </row>
    <row r="7" spans="1:11" x14ac:dyDescent="0.45">
      <c r="A7" t="s">
        <v>112</v>
      </c>
      <c r="B7" t="s">
        <v>113</v>
      </c>
      <c r="C7" s="54" t="s">
        <v>203</v>
      </c>
      <c r="D7" s="21">
        <v>2.5000000000000001E-2</v>
      </c>
      <c r="E7" s="21">
        <v>0.05</v>
      </c>
      <c r="F7" s="21">
        <v>7.0000000000000007E-2</v>
      </c>
      <c r="G7" s="21">
        <v>0.1</v>
      </c>
      <c r="H7" s="21">
        <v>0.125</v>
      </c>
      <c r="I7" s="21">
        <v>0.155</v>
      </c>
    </row>
    <row r="8" spans="1:11" x14ac:dyDescent="0.45">
      <c r="A8" t="s">
        <v>137</v>
      </c>
      <c r="B8" t="s">
        <v>138</v>
      </c>
      <c r="C8" s="54" t="s">
        <v>204</v>
      </c>
      <c r="D8" s="21"/>
      <c r="E8" s="42"/>
      <c r="F8" s="42">
        <v>3.4999999999999996E-2</v>
      </c>
      <c r="G8" s="42">
        <v>0.06</v>
      </c>
      <c r="H8" s="42">
        <v>6.5000000000000002E-2</v>
      </c>
      <c r="I8" s="42">
        <v>7.4999999999999997E-2</v>
      </c>
    </row>
    <row r="9" spans="1:11" x14ac:dyDescent="0.45">
      <c r="D9" s="21"/>
      <c r="E9" s="21"/>
      <c r="F9" s="21"/>
      <c r="G9" s="21"/>
      <c r="H9" s="21"/>
      <c r="I9" s="21"/>
    </row>
    <row r="10" spans="1:11" x14ac:dyDescent="0.45">
      <c r="A10" s="68" t="s">
        <v>26</v>
      </c>
      <c r="B10" s="68"/>
      <c r="C10" s="68"/>
      <c r="D10" s="83">
        <f t="shared" ref="D10:I10" si="3">SUM(D11:D13)</f>
        <v>7.0000000000000007E-2</v>
      </c>
      <c r="E10" s="83">
        <f t="shared" si="3"/>
        <v>0.14500000000000002</v>
      </c>
      <c r="F10" s="83">
        <f t="shared" si="3"/>
        <v>0.23499999999999999</v>
      </c>
      <c r="G10" s="83">
        <f t="shared" si="3"/>
        <v>0.32</v>
      </c>
      <c r="H10" s="83">
        <f t="shared" si="3"/>
        <v>0.39500000000000002</v>
      </c>
      <c r="I10" s="83">
        <f t="shared" si="3"/>
        <v>0.47499999999999998</v>
      </c>
    </row>
    <row r="11" spans="1:11" x14ac:dyDescent="0.45">
      <c r="A11" s="11" t="s">
        <v>141</v>
      </c>
      <c r="B11" s="11" t="s">
        <v>142</v>
      </c>
      <c r="C11" s="11" t="s">
        <v>205</v>
      </c>
      <c r="D11" s="20">
        <v>0.05</v>
      </c>
      <c r="E11" s="20">
        <v>0.11</v>
      </c>
      <c r="F11" s="20">
        <v>0.17499999999999999</v>
      </c>
      <c r="G11" s="20">
        <v>0.22</v>
      </c>
      <c r="H11" s="20">
        <v>0.27500000000000002</v>
      </c>
      <c r="I11" s="20">
        <v>0.3</v>
      </c>
    </row>
    <row r="12" spans="1:11" x14ac:dyDescent="0.45">
      <c r="A12" s="11" t="s">
        <v>143</v>
      </c>
      <c r="B12" s="11" t="s">
        <v>144</v>
      </c>
      <c r="C12" s="11" t="s">
        <v>206</v>
      </c>
      <c r="D12" s="20">
        <v>0.02</v>
      </c>
      <c r="E12" s="20">
        <v>3.5000000000000003E-2</v>
      </c>
      <c r="F12" s="20">
        <v>0.06</v>
      </c>
      <c r="G12" s="20">
        <v>0.1</v>
      </c>
      <c r="H12" s="20">
        <v>0.12</v>
      </c>
      <c r="I12" s="20">
        <v>0.17499999999999999</v>
      </c>
    </row>
    <row r="13" spans="1:11" x14ac:dyDescent="0.45">
      <c r="A13" s="11"/>
      <c r="B13" s="11"/>
      <c r="C13" s="11"/>
      <c r="D13" s="21"/>
      <c r="E13" s="21"/>
      <c r="F13" s="20"/>
      <c r="G13" s="20"/>
      <c r="H13" s="20"/>
      <c r="I13" s="20"/>
    </row>
    <row r="14" spans="1:11" x14ac:dyDescent="0.45">
      <c r="A14" s="68" t="s">
        <v>43</v>
      </c>
      <c r="B14" s="68"/>
      <c r="C14" s="68"/>
      <c r="D14" s="83">
        <f>D15</f>
        <v>0</v>
      </c>
      <c r="E14" s="83">
        <f t="shared" ref="E14:I14" si="4">E15</f>
        <v>0</v>
      </c>
      <c r="F14" s="83">
        <f t="shared" si="4"/>
        <v>0</v>
      </c>
      <c r="G14" s="83">
        <f t="shared" si="4"/>
        <v>0.03</v>
      </c>
      <c r="H14" s="83">
        <f t="shared" si="4"/>
        <v>0.03</v>
      </c>
      <c r="I14" s="83">
        <f t="shared" si="4"/>
        <v>0</v>
      </c>
    </row>
    <row r="15" spans="1:11" x14ac:dyDescent="0.45">
      <c r="A15" s="11" t="s">
        <v>44</v>
      </c>
      <c r="B15" s="11" t="s">
        <v>45</v>
      </c>
      <c r="C15" s="11" t="s">
        <v>208</v>
      </c>
      <c r="D15" s="20"/>
      <c r="E15" s="36"/>
      <c r="F15" s="20"/>
      <c r="G15" s="20">
        <v>0.03</v>
      </c>
      <c r="H15" s="20">
        <v>0.03</v>
      </c>
      <c r="I15" s="20"/>
    </row>
    <row r="16" spans="1:11" x14ac:dyDescent="0.45">
      <c r="A16" s="9"/>
      <c r="B16" s="9"/>
      <c r="C16" s="9"/>
      <c r="D16" s="36"/>
      <c r="E16" s="36"/>
      <c r="F16" s="36"/>
      <c r="G16" s="36"/>
      <c r="H16" s="36"/>
      <c r="I16" s="36"/>
    </row>
    <row r="17" spans="1:9" x14ac:dyDescent="0.45">
      <c r="A17" s="68" t="s">
        <v>48</v>
      </c>
      <c r="B17" s="68"/>
      <c r="C17" s="68"/>
      <c r="D17" s="83">
        <f>D18</f>
        <v>0.03</v>
      </c>
      <c r="E17" s="83">
        <f t="shared" ref="E17:I17" si="5">E18</f>
        <v>0.05</v>
      </c>
      <c r="F17" s="83">
        <f t="shared" si="5"/>
        <v>0.08</v>
      </c>
      <c r="G17" s="83">
        <f t="shared" si="5"/>
        <v>0.08</v>
      </c>
      <c r="H17" s="83">
        <f t="shared" si="5"/>
        <v>0.1</v>
      </c>
      <c r="I17" s="83">
        <f t="shared" si="5"/>
        <v>0.08</v>
      </c>
    </row>
    <row r="18" spans="1:9" x14ac:dyDescent="0.45">
      <c r="A18" t="s">
        <v>49</v>
      </c>
      <c r="B18" s="11" t="s">
        <v>50</v>
      </c>
      <c r="C18" s="11" t="s">
        <v>209</v>
      </c>
      <c r="D18" s="20">
        <v>0.03</v>
      </c>
      <c r="E18" s="20">
        <v>0.05</v>
      </c>
      <c r="F18" s="20">
        <v>0.08</v>
      </c>
      <c r="G18" s="20">
        <v>0.08</v>
      </c>
      <c r="H18" s="20">
        <v>0.1</v>
      </c>
      <c r="I18" s="20">
        <v>0.08</v>
      </c>
    </row>
    <row r="19" spans="1:9" x14ac:dyDescent="0.45">
      <c r="D19" s="21"/>
      <c r="E19" s="21"/>
      <c r="F19" s="21"/>
      <c r="G19" s="21"/>
      <c r="H19" s="21"/>
      <c r="I19" s="21"/>
    </row>
    <row r="20" spans="1:9" x14ac:dyDescent="0.45">
      <c r="A20" s="68" t="s">
        <v>66</v>
      </c>
      <c r="B20" s="68"/>
      <c r="C20" s="68"/>
      <c r="D20" s="83">
        <f t="shared" ref="D20:I20" si="6">SUM(D21:D22)</f>
        <v>0.31000000000000005</v>
      </c>
      <c r="E20" s="83">
        <f t="shared" si="6"/>
        <v>0.26</v>
      </c>
      <c r="F20" s="83">
        <f t="shared" si="6"/>
        <v>0.21500000000000002</v>
      </c>
      <c r="G20" s="83">
        <f t="shared" si="6"/>
        <v>0.15000000000000002</v>
      </c>
      <c r="H20" s="83">
        <f t="shared" si="6"/>
        <v>6.5000000000000002E-2</v>
      </c>
      <c r="I20" s="83">
        <f t="shared" si="6"/>
        <v>0</v>
      </c>
    </row>
    <row r="21" spans="1:9" x14ac:dyDescent="0.45">
      <c r="A21" s="11" t="s">
        <v>145</v>
      </c>
      <c r="B21" s="11" t="s">
        <v>146</v>
      </c>
      <c r="C21" s="11" t="s">
        <v>210</v>
      </c>
      <c r="D21" s="20">
        <v>0.14000000000000001</v>
      </c>
      <c r="E21" s="20">
        <v>0.11</v>
      </c>
      <c r="F21" s="20">
        <v>7.4999999999999997E-2</v>
      </c>
      <c r="G21" s="20">
        <v>0.05</v>
      </c>
      <c r="H21" s="20">
        <v>2.5000000000000001E-2</v>
      </c>
      <c r="I21" s="20"/>
    </row>
    <row r="22" spans="1:9" x14ac:dyDescent="0.45">
      <c r="A22" s="11" t="s">
        <v>147</v>
      </c>
      <c r="B22" s="11" t="s">
        <v>148</v>
      </c>
      <c r="C22" s="11" t="s">
        <v>211</v>
      </c>
      <c r="D22" s="20">
        <v>0.17</v>
      </c>
      <c r="E22" s="20">
        <v>0.15</v>
      </c>
      <c r="F22" s="20">
        <v>0.14000000000000001</v>
      </c>
      <c r="G22" s="20">
        <v>0.1</v>
      </c>
      <c r="H22" s="20">
        <v>0.04</v>
      </c>
      <c r="I22" s="20"/>
    </row>
    <row r="23" spans="1:9" x14ac:dyDescent="0.45">
      <c r="A23" s="9"/>
      <c r="B23" s="9"/>
      <c r="C23" s="9"/>
      <c r="D23" s="36"/>
      <c r="E23" s="36"/>
      <c r="F23" s="36"/>
      <c r="G23" s="36"/>
      <c r="H23" s="36"/>
      <c r="I23" s="36"/>
    </row>
    <row r="24" spans="1:9" x14ac:dyDescent="0.45">
      <c r="A24" s="68" t="s">
        <v>73</v>
      </c>
      <c r="B24" s="68"/>
      <c r="C24" s="68"/>
      <c r="D24" s="83">
        <f>SUM(D25:D26)</f>
        <v>0.26</v>
      </c>
      <c r="E24" s="83">
        <f t="shared" ref="E24:I24" si="7">SUM(E25:E26)</f>
        <v>0.24</v>
      </c>
      <c r="F24" s="83">
        <f t="shared" si="7"/>
        <v>0.185</v>
      </c>
      <c r="G24" s="83">
        <f t="shared" si="7"/>
        <v>0.13</v>
      </c>
      <c r="H24" s="83">
        <f t="shared" si="7"/>
        <v>6.5000000000000002E-2</v>
      </c>
      <c r="I24" s="83">
        <f t="shared" si="7"/>
        <v>0.03</v>
      </c>
    </row>
    <row r="25" spans="1:9" x14ac:dyDescent="0.45">
      <c r="A25" s="39" t="s">
        <v>155</v>
      </c>
      <c r="B25" s="39" t="s">
        <v>156</v>
      </c>
      <c r="C25" s="39" t="s">
        <v>212</v>
      </c>
      <c r="D25" s="20">
        <v>0.12</v>
      </c>
      <c r="E25" s="20">
        <v>0.09</v>
      </c>
      <c r="F25" s="20">
        <v>7.4999999999999997E-2</v>
      </c>
      <c r="G25" s="20">
        <v>0.05</v>
      </c>
      <c r="H25" s="20">
        <v>2.5000000000000001E-2</v>
      </c>
      <c r="I25" s="20"/>
    </row>
    <row r="26" spans="1:9" x14ac:dyDescent="0.45">
      <c r="A26" s="39" t="s">
        <v>159</v>
      </c>
      <c r="B26" s="39" t="s">
        <v>160</v>
      </c>
      <c r="C26" s="39" t="s">
        <v>213</v>
      </c>
      <c r="D26" s="20">
        <v>0.14000000000000001</v>
      </c>
      <c r="E26" s="20">
        <v>0.15</v>
      </c>
      <c r="F26" s="20">
        <v>0.11</v>
      </c>
      <c r="G26" s="20">
        <v>0.08</v>
      </c>
      <c r="H26" s="20">
        <v>0.04</v>
      </c>
      <c r="I26" s="20">
        <v>0.03</v>
      </c>
    </row>
    <row r="27" spans="1:9" x14ac:dyDescent="0.45">
      <c r="D27" s="21"/>
      <c r="E27" s="21"/>
      <c r="F27" s="21"/>
      <c r="G27" s="21"/>
      <c r="H27" s="21"/>
      <c r="I27" s="21"/>
    </row>
    <row r="28" spans="1:9" x14ac:dyDescent="0.45">
      <c r="A28" s="68" t="s">
        <v>78</v>
      </c>
      <c r="B28" s="68"/>
      <c r="C28" s="68"/>
      <c r="D28" s="83">
        <f>SUM(D29:D31)</f>
        <v>0.28000000000000003</v>
      </c>
      <c r="E28" s="83">
        <f t="shared" ref="E28:I28" si="8">SUM(E29:E31)</f>
        <v>0.19999999999999998</v>
      </c>
      <c r="F28" s="83">
        <f t="shared" si="8"/>
        <v>0.1</v>
      </c>
      <c r="G28" s="83">
        <f t="shared" si="8"/>
        <v>0.02</v>
      </c>
      <c r="H28" s="83">
        <f t="shared" si="8"/>
        <v>0.02</v>
      </c>
      <c r="I28" s="83">
        <f t="shared" si="8"/>
        <v>0.02</v>
      </c>
    </row>
    <row r="29" spans="1:9" x14ac:dyDescent="0.45">
      <c r="A29" s="11" t="s">
        <v>94</v>
      </c>
      <c r="B29" s="11" t="s">
        <v>95</v>
      </c>
      <c r="C29" s="11" t="s">
        <v>214</v>
      </c>
      <c r="D29" s="21">
        <v>0.26</v>
      </c>
      <c r="E29" s="21">
        <v>0.18</v>
      </c>
      <c r="F29" s="21">
        <v>0.08</v>
      </c>
      <c r="G29" s="21"/>
      <c r="H29" s="21"/>
      <c r="I29" s="21"/>
    </row>
    <row r="30" spans="1:9" x14ac:dyDescent="0.45">
      <c r="A30" t="s">
        <v>157</v>
      </c>
      <c r="B30" s="37"/>
      <c r="C30" s="37" t="s">
        <v>216</v>
      </c>
      <c r="D30" s="21">
        <v>0.02</v>
      </c>
      <c r="E30" s="21">
        <v>0.02</v>
      </c>
      <c r="F30" s="21">
        <v>0.02</v>
      </c>
      <c r="G30" s="21">
        <v>0.02</v>
      </c>
      <c r="H30" s="21">
        <v>0.02</v>
      </c>
      <c r="I30" s="21">
        <v>0.02</v>
      </c>
    </row>
    <row r="32" spans="1:9" x14ac:dyDescent="0.45">
      <c r="A32" s="55" t="s">
        <v>217</v>
      </c>
      <c r="B32" s="55"/>
      <c r="C32" s="55"/>
      <c r="D32" s="82">
        <f>(D12+D18)/(D10+D17)</f>
        <v>0.5</v>
      </c>
      <c r="E32" s="82">
        <f t="shared" ref="E32:I32" si="9">(E12+E18)/(E10+E17)</f>
        <v>0.4358974358974359</v>
      </c>
      <c r="F32" s="82">
        <f t="shared" si="9"/>
        <v>0.44444444444444448</v>
      </c>
      <c r="G32" s="82">
        <f t="shared" si="9"/>
        <v>0.44999999999999996</v>
      </c>
      <c r="H32" s="82">
        <f t="shared" si="9"/>
        <v>0.44444444444444448</v>
      </c>
      <c r="I32" s="82">
        <f t="shared" si="9"/>
        <v>0.45945945945945954</v>
      </c>
    </row>
  </sheetData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F9"/>
  <sheetViews>
    <sheetView workbookViewId="0">
      <selection activeCell="E40" sqref="E40"/>
    </sheetView>
  </sheetViews>
  <sheetFormatPr defaultRowHeight="14.25" x14ac:dyDescent="0.45"/>
  <cols>
    <col min="2" max="2" width="22.265625" customWidth="1"/>
    <col min="3" max="3" width="13.1328125" customWidth="1"/>
    <col min="4" max="4" width="49.73046875" customWidth="1"/>
    <col min="5" max="5" width="19.73046875" customWidth="1"/>
  </cols>
  <sheetData>
    <row r="2" spans="2:6" ht="93" customHeight="1" x14ac:dyDescent="0.45">
      <c r="B2" s="84" t="s">
        <v>162</v>
      </c>
      <c r="C2" s="84"/>
      <c r="D2" s="84"/>
      <c r="E2" s="84"/>
      <c r="F2" s="84"/>
    </row>
    <row r="5" spans="2:6" x14ac:dyDescent="0.45">
      <c r="B5" s="33" t="s">
        <v>163</v>
      </c>
      <c r="C5" s="33" t="s">
        <v>164</v>
      </c>
      <c r="D5" s="33" t="s">
        <v>165</v>
      </c>
      <c r="E5" s="33" t="s">
        <v>166</v>
      </c>
    </row>
    <row r="6" spans="2:6" x14ac:dyDescent="0.45">
      <c r="B6" t="s">
        <v>167</v>
      </c>
      <c r="C6" t="s">
        <v>168</v>
      </c>
      <c r="D6" t="s">
        <v>169</v>
      </c>
      <c r="E6" t="s">
        <v>170</v>
      </c>
    </row>
    <row r="7" spans="2:6" x14ac:dyDescent="0.45">
      <c r="B7" t="s">
        <v>167</v>
      </c>
      <c r="C7" t="s">
        <v>171</v>
      </c>
      <c r="D7" t="s">
        <v>172</v>
      </c>
      <c r="E7" t="s">
        <v>133</v>
      </c>
    </row>
    <row r="8" spans="2:6" x14ac:dyDescent="0.45">
      <c r="B8" t="s">
        <v>167</v>
      </c>
      <c r="C8" t="s">
        <v>173</v>
      </c>
      <c r="D8" t="s">
        <v>174</v>
      </c>
      <c r="E8" t="s">
        <v>134</v>
      </c>
    </row>
    <row r="9" spans="2:6" x14ac:dyDescent="0.45">
      <c r="B9" t="s">
        <v>167</v>
      </c>
      <c r="C9" t="s">
        <v>175</v>
      </c>
      <c r="D9" t="s">
        <v>176</v>
      </c>
      <c r="E9" t="s">
        <v>135</v>
      </c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46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G25" sqref="G25"/>
    </sheetView>
  </sheetViews>
  <sheetFormatPr defaultRowHeight="14.25" x14ac:dyDescent="0.45"/>
  <cols>
    <col min="1" max="1" width="72.59765625" bestFit="1" customWidth="1"/>
    <col min="2" max="2" width="20" customWidth="1"/>
    <col min="3" max="3" width="12.3984375" bestFit="1" customWidth="1"/>
    <col min="6" max="6" width="13.73046875" bestFit="1" customWidth="1"/>
    <col min="7" max="7" width="31" customWidth="1"/>
    <col min="8" max="9" width="14.59765625" customWidth="1"/>
    <col min="10" max="10" width="10.73046875" bestFit="1" customWidth="1"/>
    <col min="11" max="11" width="40.3984375" bestFit="1" customWidth="1"/>
    <col min="12" max="12" width="11.73046875" bestFit="1" customWidth="1"/>
  </cols>
  <sheetData>
    <row r="1" spans="1:12" x14ac:dyDescent="0.45">
      <c r="A1" t="s">
        <v>0</v>
      </c>
      <c r="B1" t="s">
        <v>1</v>
      </c>
      <c r="C1" t="s">
        <v>98</v>
      </c>
      <c r="D1" t="s">
        <v>100</v>
      </c>
      <c r="F1" t="s">
        <v>99</v>
      </c>
      <c r="G1" s="85" t="s">
        <v>99</v>
      </c>
      <c r="H1" s="85"/>
      <c r="I1" s="27"/>
      <c r="J1" t="s">
        <v>101</v>
      </c>
      <c r="K1" s="85" t="s">
        <v>105</v>
      </c>
      <c r="L1" s="85"/>
    </row>
    <row r="2" spans="1:12" x14ac:dyDescent="0.45">
      <c r="A2" s="2" t="s">
        <v>10</v>
      </c>
      <c r="B2" s="2"/>
    </row>
    <row r="3" spans="1:12" x14ac:dyDescent="0.45">
      <c r="A3" t="s">
        <v>12</v>
      </c>
      <c r="B3" t="s">
        <v>13</v>
      </c>
      <c r="C3" t="s">
        <v>102</v>
      </c>
      <c r="D3" t="s">
        <v>102</v>
      </c>
      <c r="F3" s="26" t="s">
        <v>103</v>
      </c>
      <c r="G3" t="s">
        <v>14</v>
      </c>
      <c r="H3" t="s">
        <v>15</v>
      </c>
      <c r="J3" t="s">
        <v>102</v>
      </c>
    </row>
    <row r="4" spans="1:12" x14ac:dyDescent="0.45">
      <c r="A4" t="s">
        <v>16</v>
      </c>
      <c r="B4" t="s">
        <v>17</v>
      </c>
      <c r="C4" t="s">
        <v>102</v>
      </c>
      <c r="D4" t="s">
        <v>102</v>
      </c>
      <c r="F4" t="s">
        <v>102</v>
      </c>
      <c r="J4" t="s">
        <v>102</v>
      </c>
    </row>
    <row r="5" spans="1:12" x14ac:dyDescent="0.45">
      <c r="A5" t="s">
        <v>18</v>
      </c>
      <c r="B5" t="s">
        <v>19</v>
      </c>
      <c r="C5" t="s">
        <v>102</v>
      </c>
      <c r="D5" t="s">
        <v>102</v>
      </c>
      <c r="F5" t="s">
        <v>102</v>
      </c>
      <c r="J5" t="s">
        <v>102</v>
      </c>
    </row>
    <row r="6" spans="1:12" x14ac:dyDescent="0.45">
      <c r="A6" t="s">
        <v>22</v>
      </c>
      <c r="B6" t="s">
        <v>23</v>
      </c>
      <c r="C6" t="s">
        <v>102</v>
      </c>
      <c r="D6" t="s">
        <v>102</v>
      </c>
      <c r="F6" t="s">
        <v>102</v>
      </c>
      <c r="J6" s="26" t="s">
        <v>103</v>
      </c>
      <c r="K6" t="s">
        <v>24</v>
      </c>
      <c r="L6" t="s">
        <v>25</v>
      </c>
    </row>
    <row r="8" spans="1:12" x14ac:dyDescent="0.45">
      <c r="A8" s="2" t="s">
        <v>26</v>
      </c>
      <c r="B8" s="2"/>
    </row>
    <row r="9" spans="1:12" x14ac:dyDescent="0.45">
      <c r="A9" s="11" t="s">
        <v>27</v>
      </c>
      <c r="B9" s="11" t="s">
        <v>28</v>
      </c>
      <c r="C9" t="s">
        <v>102</v>
      </c>
      <c r="D9" t="s">
        <v>102</v>
      </c>
      <c r="F9" t="s">
        <v>102</v>
      </c>
      <c r="J9" t="s">
        <v>102</v>
      </c>
    </row>
    <row r="10" spans="1:12" x14ac:dyDescent="0.45">
      <c r="A10" s="11" t="s">
        <v>33</v>
      </c>
      <c r="B10" s="11" t="s">
        <v>34</v>
      </c>
      <c r="C10" t="s">
        <v>102</v>
      </c>
      <c r="D10" t="s">
        <v>102</v>
      </c>
      <c r="F10" t="s">
        <v>102</v>
      </c>
      <c r="J10" s="26" t="s">
        <v>103</v>
      </c>
      <c r="K10" t="s">
        <v>31</v>
      </c>
      <c r="L10" t="s">
        <v>32</v>
      </c>
    </row>
    <row r="11" spans="1:12" x14ac:dyDescent="0.45">
      <c r="A11" s="11" t="s">
        <v>35</v>
      </c>
      <c r="B11" s="11" t="s">
        <v>36</v>
      </c>
      <c r="C11" t="s">
        <v>102</v>
      </c>
      <c r="D11" t="s">
        <v>102</v>
      </c>
      <c r="F11" t="s">
        <v>102</v>
      </c>
      <c r="J11" t="s">
        <v>102</v>
      </c>
    </row>
    <row r="12" spans="1:12" x14ac:dyDescent="0.45">
      <c r="A12" s="11" t="s">
        <v>39</v>
      </c>
      <c r="B12" s="11" t="s">
        <v>40</v>
      </c>
      <c r="C12" s="25" t="s">
        <v>103</v>
      </c>
      <c r="D12" s="25" t="s">
        <v>103</v>
      </c>
      <c r="F12" s="25" t="s">
        <v>103</v>
      </c>
      <c r="J12" s="25" t="s">
        <v>103</v>
      </c>
    </row>
    <row r="14" spans="1:12" x14ac:dyDescent="0.45">
      <c r="A14" s="2" t="s">
        <v>43</v>
      </c>
      <c r="B14" s="2"/>
    </row>
    <row r="15" spans="1:12" x14ac:dyDescent="0.45">
      <c r="A15" s="11" t="s">
        <v>44</v>
      </c>
      <c r="B15" s="11" t="s">
        <v>45</v>
      </c>
      <c r="C15" s="25"/>
      <c r="D15" s="25"/>
      <c r="F15" s="25"/>
      <c r="J15" s="25"/>
    </row>
    <row r="16" spans="1:12" x14ac:dyDescent="0.45">
      <c r="A16" s="9"/>
      <c r="B16" s="9"/>
    </row>
    <row r="17" spans="1:10" x14ac:dyDescent="0.45">
      <c r="A17" s="2" t="s">
        <v>48</v>
      </c>
      <c r="B17" s="2"/>
    </row>
    <row r="18" spans="1:10" x14ac:dyDescent="0.45">
      <c r="A18" t="s">
        <v>96</v>
      </c>
      <c r="B18" t="s">
        <v>97</v>
      </c>
      <c r="C18" t="s">
        <v>102</v>
      </c>
      <c r="D18" t="s">
        <v>102</v>
      </c>
      <c r="F18" t="s">
        <v>102</v>
      </c>
      <c r="J18" t="s">
        <v>102</v>
      </c>
    </row>
    <row r="19" spans="1:10" x14ac:dyDescent="0.45">
      <c r="A19" s="2" t="s">
        <v>51</v>
      </c>
      <c r="B19" s="2"/>
    </row>
    <row r="20" spans="1:10" x14ac:dyDescent="0.45">
      <c r="A20" t="s">
        <v>52</v>
      </c>
      <c r="B20" t="s">
        <v>53</v>
      </c>
      <c r="C20" t="s">
        <v>102</v>
      </c>
      <c r="D20" t="s">
        <v>102</v>
      </c>
      <c r="F20" t="s">
        <v>102</v>
      </c>
    </row>
    <row r="21" spans="1:10" x14ac:dyDescent="0.45">
      <c r="B21" t="s">
        <v>104</v>
      </c>
      <c r="J21" t="s">
        <v>102</v>
      </c>
    </row>
    <row r="22" spans="1:10" x14ac:dyDescent="0.45">
      <c r="A22" s="2" t="s">
        <v>56</v>
      </c>
      <c r="B22" s="2"/>
    </row>
    <row r="24" spans="1:10" x14ac:dyDescent="0.45">
      <c r="A24" t="s">
        <v>57</v>
      </c>
      <c r="B24" t="s">
        <v>58</v>
      </c>
      <c r="C24" t="s">
        <v>102</v>
      </c>
      <c r="D24" t="s">
        <v>102</v>
      </c>
      <c r="F24" t="s">
        <v>102</v>
      </c>
      <c r="J24" t="s">
        <v>102</v>
      </c>
    </row>
    <row r="25" spans="1:10" x14ac:dyDescent="0.45">
      <c r="A25" t="s">
        <v>62</v>
      </c>
      <c r="B25" t="s">
        <v>63</v>
      </c>
      <c r="C25" t="s">
        <v>102</v>
      </c>
      <c r="D25" t="s">
        <v>102</v>
      </c>
      <c r="F25" t="s">
        <v>102</v>
      </c>
      <c r="J25" t="s">
        <v>102</v>
      </c>
    </row>
    <row r="27" spans="1:10" x14ac:dyDescent="0.45">
      <c r="A27" s="2" t="s">
        <v>66</v>
      </c>
      <c r="B27" s="2"/>
    </row>
    <row r="29" spans="1:10" x14ac:dyDescent="0.45">
      <c r="A29" s="11" t="s">
        <v>67</v>
      </c>
      <c r="B29" s="11" t="s">
        <v>68</v>
      </c>
      <c r="C29" t="s">
        <v>102</v>
      </c>
      <c r="D29" t="s">
        <v>102</v>
      </c>
      <c r="F29" t="s">
        <v>102</v>
      </c>
      <c r="G29" t="s">
        <v>106</v>
      </c>
      <c r="H29" t="s">
        <v>85</v>
      </c>
      <c r="J29" t="s">
        <v>102</v>
      </c>
    </row>
    <row r="30" spans="1:10" x14ac:dyDescent="0.45">
      <c r="A30" s="11" t="s">
        <v>69</v>
      </c>
      <c r="B30" s="11" t="s">
        <v>70</v>
      </c>
      <c r="C30" t="s">
        <v>102</v>
      </c>
      <c r="D30" t="s">
        <v>102</v>
      </c>
      <c r="F30" t="s">
        <v>102</v>
      </c>
      <c r="J30" t="s">
        <v>102</v>
      </c>
    </row>
    <row r="31" spans="1:10" x14ac:dyDescent="0.45">
      <c r="A31" s="11" t="s">
        <v>71</v>
      </c>
      <c r="B31" s="11" t="s">
        <v>72</v>
      </c>
      <c r="C31" t="s">
        <v>102</v>
      </c>
      <c r="D31" t="s">
        <v>102</v>
      </c>
      <c r="F31" s="26" t="s">
        <v>103</v>
      </c>
      <c r="G31" t="s">
        <v>107</v>
      </c>
      <c r="H31" t="s">
        <v>87</v>
      </c>
      <c r="J31" t="s">
        <v>102</v>
      </c>
    </row>
    <row r="32" spans="1:10" x14ac:dyDescent="0.45">
      <c r="A32" s="9"/>
      <c r="B32" s="9"/>
    </row>
    <row r="33" spans="1:10" x14ac:dyDescent="0.45">
      <c r="A33" s="2" t="s">
        <v>73</v>
      </c>
      <c r="B33" s="2"/>
    </row>
    <row r="35" spans="1:10" x14ac:dyDescent="0.45">
      <c r="A35" t="s">
        <v>74</v>
      </c>
      <c r="B35" t="s">
        <v>75</v>
      </c>
      <c r="C35" t="s">
        <v>102</v>
      </c>
      <c r="D35" t="s">
        <v>102</v>
      </c>
      <c r="F35" t="s">
        <v>102</v>
      </c>
      <c r="J35" t="s">
        <v>102</v>
      </c>
    </row>
    <row r="36" spans="1:10" x14ac:dyDescent="0.45">
      <c r="A36" t="s">
        <v>76</v>
      </c>
      <c r="B36" t="s">
        <v>77</v>
      </c>
      <c r="C36" t="s">
        <v>102</v>
      </c>
      <c r="D36" t="s">
        <v>102</v>
      </c>
      <c r="F36" t="s">
        <v>102</v>
      </c>
      <c r="J36" t="s">
        <v>102</v>
      </c>
    </row>
    <row r="38" spans="1:10" x14ac:dyDescent="0.45">
      <c r="A38" s="2" t="s">
        <v>78</v>
      </c>
      <c r="B38" s="2"/>
    </row>
    <row r="39" spans="1:10" x14ac:dyDescent="0.45">
      <c r="A39" t="s">
        <v>79</v>
      </c>
      <c r="B39" t="s">
        <v>80</v>
      </c>
      <c r="C39" t="s">
        <v>102</v>
      </c>
      <c r="D39" t="s">
        <v>102</v>
      </c>
      <c r="F39" s="26" t="s">
        <v>103</v>
      </c>
      <c r="G39" t="s">
        <v>108</v>
      </c>
      <c r="H39" t="s">
        <v>83</v>
      </c>
      <c r="J39" s="26" t="s">
        <v>103</v>
      </c>
    </row>
    <row r="40" spans="1:10" x14ac:dyDescent="0.45">
      <c r="A40" t="s">
        <v>94</v>
      </c>
      <c r="B40" t="s">
        <v>95</v>
      </c>
      <c r="C40" s="25"/>
      <c r="D40" s="25"/>
      <c r="F40" s="25"/>
      <c r="J40" s="25"/>
    </row>
    <row r="41" spans="1:10" x14ac:dyDescent="0.45">
      <c r="A41" t="s">
        <v>81</v>
      </c>
    </row>
    <row r="46" spans="1:10" x14ac:dyDescent="0.45">
      <c r="A46" s="22"/>
      <c r="B46" s="22"/>
    </row>
  </sheetData>
  <mergeCells count="2">
    <mergeCell ref="K1:L1"/>
    <mergeCell ref="G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Primary Model</vt:lpstr>
      <vt:lpstr>CFS FW</vt:lpstr>
      <vt:lpstr>Investment Exchange</vt:lpstr>
      <vt:lpstr>OnePath</vt:lpstr>
      <vt:lpstr>CFS FC </vt:lpstr>
      <vt:lpstr>MLC Navigator</vt:lpstr>
      <vt:lpstr>IOOF Annex</vt:lpstr>
      <vt:lpstr>Macquarie Mentor</vt:lpstr>
      <vt:lpstr>Platform Availability</vt:lpstr>
      <vt:lpstr>'Primary Model'!Print_Area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Herold</dc:creator>
  <cp:lastModifiedBy>Daniel Stojanovski</cp:lastModifiedBy>
  <cp:lastPrinted>2019-02-27T22:24:50Z</cp:lastPrinted>
  <dcterms:created xsi:type="dcterms:W3CDTF">2018-12-06T01:10:02Z</dcterms:created>
  <dcterms:modified xsi:type="dcterms:W3CDTF">2021-08-19T23:57:27Z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CI DSS">
    <vt:lpwstr/>
  </property>
</Properties>
</file>